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506" yWindow="525" windowWidth="12390" windowHeight="6990" tabRatio="881" activeTab="0"/>
  </bookViews>
  <sheets>
    <sheet name="124" sheetId="1" r:id="rId1"/>
    <sheet name="125" sheetId="2" r:id="rId2"/>
    <sheet name="126" sheetId="3" r:id="rId3"/>
    <sheet name="127" sheetId="4" r:id="rId4"/>
    <sheet name="128" sheetId="5" r:id="rId5"/>
    <sheet name="129" sheetId="6" r:id="rId6"/>
    <sheet name="130" sheetId="7" r:id="rId7"/>
    <sheet name="131" sheetId="8" r:id="rId8"/>
    <sheet name="132" sheetId="9" r:id="rId9"/>
    <sheet name="133" sheetId="10" r:id="rId10"/>
    <sheet name="134" sheetId="11" r:id="rId11"/>
    <sheet name="135" sheetId="12" r:id="rId12"/>
    <sheet name="136" sheetId="13" r:id="rId13"/>
    <sheet name="137" sheetId="14" r:id="rId14"/>
    <sheet name="138" sheetId="15" r:id="rId15"/>
    <sheet name="139，140欠番" sheetId="16" r:id="rId16"/>
    <sheet name="141その1" sheetId="17" r:id="rId17"/>
    <sheet name="141その2" sheetId="18" r:id="rId18"/>
    <sheet name="142" sheetId="19" r:id="rId19"/>
    <sheet name="143その1" sheetId="20" r:id="rId20"/>
    <sheet name="143その2" sheetId="21" r:id="rId21"/>
    <sheet name="143その3" sheetId="22" r:id="rId22"/>
  </sheets>
  <externalReferences>
    <externalReference r:id="rId25"/>
  </externalReferences>
  <definedNames>
    <definedName name="_xlnm.Print_Area" localSheetId="11">'135'!$A$1:$U$20</definedName>
    <definedName name="_xlnm.Print_Area" localSheetId="13">'137'!$A:$T</definedName>
    <definedName name="_xlnm.Print_Area" localSheetId="14">'138'!$A:$Y</definedName>
    <definedName name="_xlnm.Print_Area" localSheetId="20">'143その2'!$A:$L</definedName>
    <definedName name="平成８年">'[1]23'!#REF!</definedName>
  </definedNames>
  <calcPr fullCalcOnLoad="1"/>
</workbook>
</file>

<file path=xl/sharedStrings.xml><?xml version="1.0" encoding="utf-8"?>
<sst xmlns="http://schemas.openxmlformats.org/spreadsheetml/2006/main" count="684" uniqueCount="308">
  <si>
    <t>124 一般職業紹介状況</t>
  </si>
  <si>
    <t>(単位：人)</t>
  </si>
  <si>
    <t>区分</t>
  </si>
  <si>
    <t>新規求職申込件数</t>
  </si>
  <si>
    <t>新規求人数</t>
  </si>
  <si>
    <t>紹介件数</t>
  </si>
  <si>
    <t>就職件数</t>
  </si>
  <si>
    <t>年度</t>
  </si>
  <si>
    <t>総数</t>
  </si>
  <si>
    <t>男</t>
  </si>
  <si>
    <t>女</t>
  </si>
  <si>
    <t>前月繰越有効求職</t>
  </si>
  <si>
    <t>月  間</t>
  </si>
  <si>
    <t>就労延数</t>
  </si>
  <si>
    <t>不就労延数</t>
  </si>
  <si>
    <t>求職数</t>
  </si>
  <si>
    <t>内失対</t>
  </si>
  <si>
    <t>(暫就除く)</t>
  </si>
  <si>
    <t>&lt;高知公共職業安定所&gt;</t>
  </si>
  <si>
    <t>126　中　高　齢　者</t>
  </si>
  <si>
    <t>　職　業　紹　介　状　況</t>
  </si>
  <si>
    <t>繰越有効求職者数</t>
  </si>
  <si>
    <t>新規求職申込数</t>
  </si>
  <si>
    <t>月間有効求職者数</t>
  </si>
  <si>
    <t>職業紹介に占める中高年者(％)</t>
  </si>
  <si>
    <t>求職者</t>
  </si>
  <si>
    <t>申込者</t>
  </si>
  <si>
    <t>件数</t>
  </si>
  <si>
    <t>127　国　民　健　康</t>
  </si>
  <si>
    <t>　保　険　の　概　況</t>
  </si>
  <si>
    <t>(単位：千円)</t>
  </si>
  <si>
    <t>療養の給付等</t>
  </si>
  <si>
    <t>療養費等</t>
  </si>
  <si>
    <t>(老人保健医療除く）</t>
  </si>
  <si>
    <t>入院</t>
  </si>
  <si>
    <t>入院外</t>
  </si>
  <si>
    <t>歯科</t>
  </si>
  <si>
    <t>その他</t>
  </si>
  <si>
    <t>一般診療</t>
  </si>
  <si>
    <t>金額</t>
  </si>
  <si>
    <t>(単位：人，千円)</t>
  </si>
  <si>
    <t>受給資格決定</t>
  </si>
  <si>
    <t>初回受給者数</t>
  </si>
  <si>
    <t>受給者実人員</t>
  </si>
  <si>
    <t>支給金額</t>
  </si>
  <si>
    <t>129　産　業　別　求　人　状　況</t>
  </si>
  <si>
    <t>鉱業</t>
  </si>
  <si>
    <t>建設業</t>
  </si>
  <si>
    <t>製造業</t>
  </si>
  <si>
    <t>電気･ガス
･水道業</t>
  </si>
  <si>
    <t>公務</t>
  </si>
  <si>
    <t>(単位：日）</t>
  </si>
  <si>
    <t>総数</t>
  </si>
  <si>
    <t>男</t>
  </si>
  <si>
    <t>女</t>
  </si>
  <si>
    <t>(単位：時間）</t>
  </si>
  <si>
    <t>（単位：円）</t>
  </si>
  <si>
    <t>調　査　産　業　計</t>
  </si>
  <si>
    <t>建設業</t>
  </si>
  <si>
    <t>製造業</t>
  </si>
  <si>
    <t>　</t>
  </si>
  <si>
    <t>130　勤　労　者　月  平</t>
  </si>
  <si>
    <t>産業</t>
  </si>
  <si>
    <t>調　査　産　業　計</t>
  </si>
  <si>
    <t>サービス業を除く</t>
  </si>
  <si>
    <t>年</t>
  </si>
  <si>
    <t>平成</t>
  </si>
  <si>
    <t>年平均</t>
  </si>
  <si>
    <t>＜県統計課：毎月勤労統計調査地方調査年報＞</t>
  </si>
  <si>
    <t>131　勤　労　者　月  平</t>
  </si>
  <si>
    <t>132　勤　労　者　月</t>
  </si>
  <si>
    <t>建設業</t>
  </si>
  <si>
    <t>サービス産業を除く</t>
  </si>
  <si>
    <t>（総数）</t>
  </si>
  <si>
    <t>（男）</t>
  </si>
  <si>
    <t>（女）</t>
  </si>
  <si>
    <t>金　融・保険業</t>
  </si>
  <si>
    <t>サービス業</t>
  </si>
  <si>
    <t>年・月</t>
  </si>
  <si>
    <t>月</t>
  </si>
  <si>
    <t>年</t>
  </si>
  <si>
    <t>135　労　働　者　災　害　補　</t>
  </si>
  <si>
    <t>償　保　険　給　付　状　況</t>
  </si>
  <si>
    <t>136  労  働　組　合　</t>
  </si>
  <si>
    <t>の　状　況　(県　下)</t>
  </si>
  <si>
    <t>総    数</t>
  </si>
  <si>
    <t>適   用   法   別</t>
  </si>
  <si>
    <t>加  入  団  体  別</t>
  </si>
  <si>
    <t>規　　　模　　　別</t>
  </si>
  <si>
    <t>労働関係法</t>
  </si>
  <si>
    <t>連　　合</t>
  </si>
  <si>
    <t>県　労　連</t>
  </si>
  <si>
    <t>そ　の　他</t>
  </si>
  <si>
    <t>組合
数</t>
  </si>
  <si>
    <t>組合
員数</t>
  </si>
  <si>
    <t>137　労　働　争　議　</t>
  </si>
  <si>
    <t>総　　数</t>
  </si>
  <si>
    <t>争　　議　　行</t>
  </si>
  <si>
    <t>工　場　閉　鎖</t>
  </si>
  <si>
    <t>怠　　　業</t>
  </si>
  <si>
    <t>件　数</t>
  </si>
  <si>
    <t>138　生　活　保　</t>
  </si>
  <si>
    <t>護　の　状　況</t>
  </si>
  <si>
    <t>生　活　扶　助</t>
  </si>
  <si>
    <t>教　育　扶　助</t>
  </si>
  <si>
    <t>介　護　扶　助</t>
  </si>
  <si>
    <t>医　療　扶　助</t>
  </si>
  <si>
    <t>人　口</t>
  </si>
  <si>
    <t>世帯数</t>
  </si>
  <si>
    <t>人員</t>
  </si>
  <si>
    <t>&lt;市生活福祉課&gt;</t>
  </si>
  <si>
    <t>保護率</t>
  </si>
  <si>
    <t>（単位：人，千円）</t>
  </si>
  <si>
    <t>第　１　号</t>
  </si>
  <si>
    <t>認定者数</t>
  </si>
  <si>
    <t>介護サービス受給者数</t>
  </si>
  <si>
    <t>合　　計</t>
  </si>
  <si>
    <t>(年　　間)</t>
  </si>
  <si>
    <t>&lt;市介護保険課&gt;</t>
  </si>
  <si>
    <t>支出決定分)の実人数。</t>
  </si>
  <si>
    <t>141　国　民　年　金　の　状　況</t>
  </si>
  <si>
    <t>その１　被　保　険　者　数</t>
  </si>
  <si>
    <t>被　　保　　険　　者　　数　　</t>
  </si>
  <si>
    <t>(免　除　者)</t>
  </si>
  <si>
    <t>その２　拠出年金給付状況</t>
  </si>
  <si>
    <t>老齢基礎年金</t>
  </si>
  <si>
    <t>障害基礎年金</t>
  </si>
  <si>
    <t>遺族基礎年金</t>
  </si>
  <si>
    <t>寡婦年金</t>
  </si>
  <si>
    <t>金　　額</t>
  </si>
  <si>
    <t>金　額</t>
  </si>
  <si>
    <t>143　シルバー人材センターの状況</t>
  </si>
  <si>
    <t>その１　会　員　数</t>
  </si>
  <si>
    <t>総　数</t>
  </si>
  <si>
    <t>受　託　件　数</t>
  </si>
  <si>
    <t>延　実　働　人　員</t>
  </si>
  <si>
    <t>受　　託　　報　　酬</t>
  </si>
  <si>
    <t>月平均</t>
  </si>
  <si>
    <t>１日</t>
  </si>
  <si>
    <t>1日１人</t>
  </si>
  <si>
    <t>平均</t>
  </si>
  <si>
    <t>経理等専門技術</t>
  </si>
  <si>
    <t>大工・左官工事</t>
  </si>
  <si>
    <t>塗装・板金工事</t>
  </si>
  <si>
    <t>剪定・造園工事</t>
  </si>
  <si>
    <t>襖張等他の技術</t>
  </si>
  <si>
    <t>一般事務</t>
  </si>
  <si>
    <t>宛名書き・筆耕</t>
  </si>
  <si>
    <t>調査事務</t>
  </si>
  <si>
    <t>施設管理</t>
  </si>
  <si>
    <t>その他管理</t>
  </si>
  <si>
    <t>折衝外交・配布</t>
  </si>
  <si>
    <t>除草作業</t>
  </si>
  <si>
    <t>清掃作業</t>
  </si>
  <si>
    <t>屋内外作業</t>
  </si>
  <si>
    <t>交通安全指導</t>
  </si>
  <si>
    <t>付添・介護介助</t>
  </si>
  <si>
    <t>家事等サービス</t>
  </si>
  <si>
    <t>その他の職種</t>
  </si>
  <si>
    <t>&lt;社団法人　高知シルバー人材センター&gt;</t>
  </si>
  <si>
    <t>加入事業所数</t>
  </si>
  <si>
    <t>労働者数</t>
  </si>
  <si>
    <t>収入保険料</t>
  </si>
  <si>
    <t>療養補償給付</t>
  </si>
  <si>
    <t>障害補償給付</t>
  </si>
  <si>
    <t>休業補償給付</t>
  </si>
  <si>
    <t>年金関係給付</t>
  </si>
  <si>
    <t>遺族補償給付</t>
  </si>
  <si>
    <t>葬祭料</t>
  </si>
  <si>
    <t>(一時金)</t>
  </si>
  <si>
    <t>(本省払)</t>
  </si>
  <si>
    <t>労働組合法</t>
  </si>
  <si>
    <t>地方公営企業</t>
  </si>
  <si>
    <t>国家公務員法</t>
  </si>
  <si>
    <t>地方公務員法</t>
  </si>
  <si>
    <t>労働関係法</t>
  </si>
  <si>
    <t>29人以下</t>
  </si>
  <si>
    <t>30～99人</t>
  </si>
  <si>
    <t>100～499人</t>
  </si>
  <si>
    <t>500～999人</t>
  </si>
  <si>
    <t>1,000人以上</t>
  </si>
  <si>
    <t>年</t>
  </si>
  <si>
    <t>　　為　　を　　行　　っ　　た　　も　　の</t>
  </si>
  <si>
    <t>損失日数</t>
  </si>
  <si>
    <t>半日以上同盟罷業</t>
  </si>
  <si>
    <t>半日未満の同盟罷業</t>
  </si>
  <si>
    <t>総参加人員</t>
  </si>
  <si>
    <t>行為参加人員</t>
  </si>
  <si>
    <t>その他の</t>
  </si>
  <si>
    <t>世帯数</t>
  </si>
  <si>
    <t>(0/00)</t>
  </si>
  <si>
    <t>扶助金額</t>
  </si>
  <si>
    <t>保険給付費</t>
  </si>
  <si>
    <t>被保険者数</t>
  </si>
  <si>
    <t>老齢福祉年金</t>
  </si>
  <si>
    <t>障害基礎年金(無拠出)</t>
  </si>
  <si>
    <t>遺族基礎年金(無拠出)</t>
  </si>
  <si>
    <t>総　数</t>
  </si>
  <si>
    <t>59歳以下</t>
  </si>
  <si>
    <t>60～69歳</t>
  </si>
  <si>
    <t>70～79歳</t>
  </si>
  <si>
    <t>80歳以上</t>
  </si>
  <si>
    <t>その２　事業実績</t>
  </si>
  <si>
    <t>その３　職業別取扱状況</t>
  </si>
  <si>
    <t>構成比</t>
  </si>
  <si>
    <t>新規
求職者</t>
  </si>
  <si>
    <t>月間有効
求職者</t>
  </si>
  <si>
    <t>紹介
件数</t>
  </si>
  <si>
    <t>就職
件数</t>
  </si>
  <si>
    <t>&lt;市保険医療課&gt;</t>
  </si>
  <si>
    <t>金融･保険</t>
  </si>
  <si>
    <t>サー
ビス業</t>
  </si>
  <si>
    <t>&lt;県統計課：毎月勤労統計調査地方調査年報&gt;</t>
  </si>
  <si>
    <t>(注)鉱業，電気・ガス・熱供給業・水道業及び不動産業は，調査対象事業所が少ない等の理由により数値が公表されて</t>
  </si>
  <si>
    <t>　　いないので記載を省略したが，調査産業計の数値には含まれている。</t>
  </si>
  <si>
    <t>運輸・通信業</t>
  </si>
  <si>
    <t>金融・保険業</t>
  </si>
  <si>
    <t>サービス業</t>
  </si>
  <si>
    <t>うち決まって支給する
給与</t>
  </si>
  <si>
    <t>(注1)鉱業，電気・ガス・熱供給業・水道業及び不動産業は，調査対象事業所が少ない等の理由に</t>
  </si>
  <si>
    <t>(サービス業を除く)</t>
  </si>
  <si>
    <t>就　労
実人数</t>
  </si>
  <si>
    <t>不就労
延　数</t>
  </si>
  <si>
    <t>55才以上
の　　者</t>
  </si>
  <si>
    <t>農　林
水産業</t>
  </si>
  <si>
    <t>運　輸
通信業</t>
  </si>
  <si>
    <t>卸　売
小売業</t>
  </si>
  <si>
    <t>卸売・小売業，飲食店</t>
  </si>
  <si>
    <t>金融・保険業</t>
  </si>
  <si>
    <t>サービス業</t>
  </si>
  <si>
    <t>運輸・通信業</t>
  </si>
  <si>
    <t>製造業</t>
  </si>
  <si>
    <t>建設業</t>
  </si>
  <si>
    <t>調査産業計</t>
  </si>
  <si>
    <r>
      <t>　均　労　働　時　間　数</t>
    </r>
    <r>
      <rPr>
        <sz val="10"/>
        <rFont val="ＭＳ 明朝"/>
        <family val="1"/>
      </rPr>
      <t>（県下の従業者規模30人以上の事業所）</t>
    </r>
  </si>
  <si>
    <r>
      <t>　均　出　勤　日  数</t>
    </r>
    <r>
      <rPr>
        <sz val="10"/>
        <rFont val="ＭＳ 明朝"/>
        <family val="1"/>
      </rPr>
      <t>（県下の従業者規模30人以上の事業所）</t>
    </r>
  </si>
  <si>
    <t>現金給与
総　　額</t>
  </si>
  <si>
    <t>金　融・
保険業</t>
  </si>
  <si>
    <t>調査産業計</t>
  </si>
  <si>
    <t>運　輸・
通信業</t>
  </si>
  <si>
    <t>(金額単位：千円)</t>
  </si>
  <si>
    <t>(注)高知公共職業安定所の取扱件数。</t>
  </si>
  <si>
    <t>(注2)※(保)受給者数は一般常用雇用形態。</t>
  </si>
  <si>
    <t>新規求職
申 込 数</t>
  </si>
  <si>
    <t>125　日雇職業紹介状況</t>
  </si>
  <si>
    <t>産業</t>
  </si>
  <si>
    <t>うち決まっ
て支給する
給与</t>
  </si>
  <si>
    <r>
      <t>　平　均　給　与</t>
    </r>
    <r>
      <rPr>
        <sz val="10"/>
        <rFont val="ＭＳ 明朝"/>
        <family val="1"/>
      </rPr>
      <t>（県下の従業者規模30人以上の事業所）</t>
    </r>
  </si>
  <si>
    <r>
      <t>133　雇　用　指　数</t>
    </r>
    <r>
      <rPr>
        <sz val="10"/>
        <rFont val="ＭＳ 明朝"/>
        <family val="1"/>
      </rPr>
      <t>（県下の従業者規模30人以上の事業所）</t>
    </r>
  </si>
  <si>
    <t>在宅サービス
受給者数</t>
  </si>
  <si>
    <t>施設サービス
受給者数</t>
  </si>
  <si>
    <t>人　数</t>
  </si>
  <si>
    <t>(単位：件，人，千円)</t>
  </si>
  <si>
    <t>(保)※
受給者</t>
  </si>
  <si>
    <t>平成</t>
  </si>
  <si>
    <t>(注1)市内世帯数・人口は前年度10月１日現在の人口動態調査による推計人口。　</t>
  </si>
  <si>
    <t>(注)第１号被保険者数及び認定者数は，10月末日現在。介護サービス受給者は，現物給付(11月審査分)と償還給付(11月</t>
  </si>
  <si>
    <t>(注)(免除者)は第１号強制加入者数の内数。</t>
  </si>
  <si>
    <t>総数</t>
  </si>
  <si>
    <t>142 福 祉 年 金 給 付 状 況</t>
  </si>
  <si>
    <t>&lt;高知労働基準監督署&gt;</t>
  </si>
  <si>
    <t>求人延数</t>
  </si>
  <si>
    <t>128　雇用保険給付状況（基本手当基本分のみ）</t>
  </si>
  <si>
    <t>-</t>
  </si>
  <si>
    <t>(注)金額は10割費用額である。入院時食事療養費は入院に含む。療養の給付等に関しては，平成14年度のみ</t>
  </si>
  <si>
    <t>(平成12年平均＝100)</t>
  </si>
  <si>
    <t>(注2)対前年増加率は，指数により作成している。</t>
  </si>
  <si>
    <t>　 　より数値が公表されていないので記載を省略したが，調査産業計の数値には含まれている。</t>
  </si>
  <si>
    <t>対前年増加率(％)</t>
  </si>
  <si>
    <t>運　輸・
通信業</t>
  </si>
  <si>
    <r>
      <t>134　賃  金  指  数(名目）</t>
    </r>
    <r>
      <rPr>
        <sz val="10"/>
        <rFont val="ＭＳ 明朝"/>
        <family val="1"/>
      </rPr>
      <t>（県下の従業者規模30人以上の事業所）</t>
    </r>
  </si>
  <si>
    <t>卸　売・
小売業，飲食店</t>
  </si>
  <si>
    <t>(サービス業を除く)</t>
  </si>
  <si>
    <t>卸　売・
小売業，
飲食店</t>
  </si>
  <si>
    <t>(注1)管内とは，高知市，南国市，香美郡のうち土佐山田・香北町・物部村，長岡郡，土佐郡，吾川郡</t>
  </si>
  <si>
    <t>の　状　況　(県下)</t>
  </si>
  <si>
    <t>(注3)平成12年度から介護扶助が追加された。</t>
  </si>
  <si>
    <t>市内世帯数
及び人口</t>
  </si>
  <si>
    <t>被保護世帯数
及び人員</t>
  </si>
  <si>
    <t>(金額単位：百万円)</t>
  </si>
  <si>
    <t>住　宅　扶　助</t>
  </si>
  <si>
    <t>(注2)被保護世帯数･人員は各年度末現在で，いずれかの扶助を受けている世帯，人の実数。</t>
  </si>
  <si>
    <t>&lt;市保険医療課 国民年金室&gt;</t>
  </si>
  <si>
    <t>第１号強制加入者</t>
  </si>
  <si>
    <t>第１号任意加入者</t>
  </si>
  <si>
    <t>第３号加入者</t>
  </si>
  <si>
    <t>各年度末現在(単位：千円)</t>
  </si>
  <si>
    <t>各年度末現在(単位：千円)</t>
  </si>
  <si>
    <t>各年度末現在</t>
  </si>
  <si>
    <t>当たり(円)</t>
  </si>
  <si>
    <t>…</t>
  </si>
  <si>
    <t>平成13年度</t>
  </si>
  <si>
    <t>(注)パートを除く。</t>
  </si>
  <si>
    <t xml:space="preserve"> </t>
  </si>
  <si>
    <t>独立行政法人等</t>
  </si>
  <si>
    <t>(注)高知公共職業安定所の取扱件数(パートを除く)。</t>
  </si>
  <si>
    <t>(注1)高知公共職業安定所の取扱件数(パートを除く)。</t>
  </si>
  <si>
    <t>(注2)給付状況は，業務上災害及び通勤災害の計。</t>
  </si>
  <si>
    <t>139　介　護　保　険　の　状　況</t>
  </si>
  <si>
    <t>140　欠　　　　番</t>
  </si>
  <si>
    <t>平成12年度</t>
  </si>
  <si>
    <t>平成12年度</t>
  </si>
  <si>
    <t>…</t>
  </si>
  <si>
    <t>不動産業</t>
  </si>
  <si>
    <t>&lt;県雇用労働政策課&gt;</t>
  </si>
  <si>
    <t>(須崎労働基準監督署管轄区域を除く)である。年金関係給付については，傷病（補償）年金，障</t>
  </si>
  <si>
    <t>害（補償）年金，遺族（補償）年金が含まれている。</t>
  </si>
  <si>
    <t>　　　4月～2月の11ヶ月分である。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</si>
</sst>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0.00;&quot;△ &quot;0.00"/>
    <numFmt numFmtId="180" formatCode="#,##0.0;[Red]\-#,##0.0"/>
    <numFmt numFmtId="181" formatCode="#,##0.0;&quot;△ &quot;#,##0.0"/>
    <numFmt numFmtId="182" formatCode="0.0%"/>
    <numFmt numFmtId="183" formatCode="0.0_ "/>
    <numFmt numFmtId="184" formatCode="#,##0_);\(#,##0\)"/>
    <numFmt numFmtId="185" formatCode="[&lt;=999]000;000\-00"/>
    <numFmt numFmtId="186" formatCode="#,##0.00_);[Red]\(#,##0.00\)"/>
    <numFmt numFmtId="187" formatCode="0_ "/>
    <numFmt numFmtId="188" formatCode="0.0;_堀"/>
    <numFmt numFmtId="189" formatCode="_ * #,##0.0_ ;_ * \-#,##0.0_ ;_ * &quot;-&quot;_ ;_ @_ "/>
    <numFmt numFmtId="190" formatCode="#,##0_ ;[Red]\-#,##0\ "/>
    <numFmt numFmtId="191" formatCode="#,##0.000;[Red]\-#,##0.000"/>
    <numFmt numFmtId="192" formatCode="#,##0.0_ ;[Red]\-#,##0.0\ "/>
    <numFmt numFmtId="193" formatCode="#,##0.000_ ;[Red]\-#,##0.000\ "/>
    <numFmt numFmtId="194" formatCode="0_ ;[Red]\-0\ "/>
    <numFmt numFmtId="195" formatCode="0.0;&quot;△ &quot;0.0"/>
    <numFmt numFmtId="196" formatCode="_ * #,##0.0_ ;_ * \-#,##0.0_ ;_ * &quot;-&quot;?_ ;_ @_ "/>
    <numFmt numFmtId="197" formatCode="_ * #,##0.00_ ;_ * \-#,##0.00_ ;_ * &quot;-&quot;_ ;_ @_ "/>
    <numFmt numFmtId="198" formatCode="#,##0,"/>
    <numFmt numFmtId="199" formatCode="0.00_ "/>
    <numFmt numFmtId="200" formatCode="0.0_);[Red]\(0.0\)"/>
    <numFmt numFmtId="201" formatCode="#,##0_);[Red]\(#,##0\)"/>
    <numFmt numFmtId="202" formatCode="0_);\(0\)"/>
    <numFmt numFmtId="203" formatCode="[&lt;=99999999]####\-####;\(00\)\ ####\-####"/>
    <numFmt numFmtId="204" formatCode="\(0\)"/>
    <numFmt numFmtId="205" formatCode="\(#,##0\);[Red]\(#,##0\)\ "/>
    <numFmt numFmtId="206" formatCode="\(#,000\)"/>
    <numFmt numFmtId="207" formatCode="0.00000_ "/>
    <numFmt numFmtId="208" formatCode="0.0000_ "/>
    <numFmt numFmtId="209" formatCode="0.000_ "/>
    <numFmt numFmtId="210" formatCode="#,##0.0,"/>
    <numFmt numFmtId="211" formatCode="#,##0.00,"/>
    <numFmt numFmtId="212" formatCode="#,##0.000,"/>
    <numFmt numFmtId="213" formatCode="#,##0.0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0"/>
      <name val="ＭＳ 明朝"/>
      <family val="1"/>
    </font>
    <font>
      <b/>
      <sz val="14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/>
    </xf>
    <xf numFmtId="38" fontId="5" fillId="0" borderId="0" xfId="17" applyFont="1" applyBorder="1" applyAlignment="1">
      <alignment/>
    </xf>
    <xf numFmtId="0" fontId="4" fillId="0" borderId="0" xfId="0" applyFont="1" applyAlignment="1">
      <alignment horizontal="left" indent="3"/>
    </xf>
    <xf numFmtId="0" fontId="10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38" fontId="11" fillId="0" borderId="0" xfId="17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7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41" fontId="5" fillId="0" borderId="0" xfId="17" applyNumberFormat="1" applyFont="1" applyBorder="1" applyAlignment="1">
      <alignment vertical="center"/>
    </xf>
    <xf numFmtId="41" fontId="5" fillId="0" borderId="0" xfId="17" applyNumberFormat="1" applyFont="1" applyBorder="1" applyAlignment="1">
      <alignment horizontal="right" vertical="center"/>
    </xf>
    <xf numFmtId="41" fontId="6" fillId="0" borderId="0" xfId="17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distributed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/>
    </xf>
    <xf numFmtId="0" fontId="5" fillId="0" borderId="20" xfId="0" applyFont="1" applyBorder="1" applyAlignment="1">
      <alignment vertical="center"/>
    </xf>
    <xf numFmtId="38" fontId="5" fillId="0" borderId="2" xfId="17" applyFont="1" applyBorder="1" applyAlignment="1">
      <alignment horizontal="center" vertical="center"/>
    </xf>
    <xf numFmtId="38" fontId="5" fillId="0" borderId="0" xfId="17" applyFont="1" applyBorder="1" applyAlignment="1">
      <alignment vertical="center"/>
    </xf>
    <xf numFmtId="38" fontId="5" fillId="0" borderId="0" xfId="17" applyFont="1" applyBorder="1" applyAlignment="1">
      <alignment horizontal="right" vertical="center"/>
    </xf>
    <xf numFmtId="38" fontId="5" fillId="0" borderId="0" xfId="17" applyFont="1" applyAlignment="1">
      <alignment vertical="center"/>
    </xf>
    <xf numFmtId="0" fontId="5" fillId="0" borderId="0" xfId="0" applyFont="1" applyAlignment="1">
      <alignment horizontal="center"/>
    </xf>
    <xf numFmtId="38" fontId="5" fillId="0" borderId="8" xfId="17" applyFont="1" applyBorder="1" applyAlignment="1">
      <alignment horizontal="right" vertical="center"/>
    </xf>
    <xf numFmtId="38" fontId="5" fillId="0" borderId="1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38" fontId="5" fillId="0" borderId="11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5" fillId="0" borderId="10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5" fillId="0" borderId="17" xfId="17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5" fillId="0" borderId="19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1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41" fontId="5" fillId="0" borderId="0" xfId="17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/>
    </xf>
    <xf numFmtId="38" fontId="5" fillId="0" borderId="4" xfId="17" applyNumberFormat="1" applyFont="1" applyBorder="1" applyAlignment="1">
      <alignment vertical="center"/>
    </xf>
    <xf numFmtId="196" fontId="5" fillId="0" borderId="0" xfId="17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 shrinkToFit="1"/>
    </xf>
    <xf numFmtId="176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distributed" vertical="center"/>
    </xf>
    <xf numFmtId="0" fontId="5" fillId="0" borderId="12" xfId="0" applyNumberFormat="1" applyFont="1" applyBorder="1" applyAlignment="1">
      <alignment horizontal="distributed" vertical="center" wrapText="1"/>
    </xf>
    <xf numFmtId="0" fontId="5" fillId="0" borderId="6" xfId="0" applyNumberFormat="1" applyFont="1" applyBorder="1" applyAlignment="1">
      <alignment horizontal="distributed" vertical="center" wrapText="1"/>
    </xf>
    <xf numFmtId="0" fontId="5" fillId="0" borderId="13" xfId="0" applyNumberFormat="1" applyFont="1" applyBorder="1" applyAlignment="1">
      <alignment horizontal="distributed" vertical="center" wrapText="1"/>
    </xf>
    <xf numFmtId="0" fontId="4" fillId="0" borderId="13" xfId="0" applyNumberFormat="1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 wrapText="1"/>
    </xf>
    <xf numFmtId="38" fontId="5" fillId="0" borderId="0" xfId="17" applyFont="1" applyBorder="1" applyAlignment="1">
      <alignment horizontal="left" vertical="center" indent="2"/>
    </xf>
    <xf numFmtId="38" fontId="11" fillId="0" borderId="0" xfId="17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 shrinkToFit="1"/>
    </xf>
    <xf numFmtId="0" fontId="5" fillId="0" borderId="21" xfId="0" applyFont="1" applyBorder="1" applyAlignment="1">
      <alignment horizontal="center" vertical="center" wrapText="1" shrinkToFit="1"/>
    </xf>
    <xf numFmtId="38" fontId="5" fillId="0" borderId="0" xfId="17" applyFont="1" applyBorder="1" applyAlignment="1">
      <alignment horizontal="center"/>
    </xf>
    <xf numFmtId="38" fontId="5" fillId="0" borderId="5" xfId="17" applyFont="1" applyBorder="1" applyAlignment="1">
      <alignment horizontal="center" vertical="center"/>
    </xf>
    <xf numFmtId="180" fontId="5" fillId="0" borderId="0" xfId="17" applyNumberFormat="1" applyFont="1" applyBorder="1" applyAlignment="1">
      <alignment vertical="center"/>
    </xf>
    <xf numFmtId="38" fontId="5" fillId="0" borderId="13" xfId="17" applyFont="1" applyBorder="1" applyAlignment="1">
      <alignment horizontal="distributed" vertical="center" wrapText="1"/>
    </xf>
    <xf numFmtId="38" fontId="5" fillId="0" borderId="9" xfId="17" applyFont="1" applyBorder="1" applyAlignment="1">
      <alignment horizontal="distributed" vertical="center"/>
    </xf>
    <xf numFmtId="0" fontId="4" fillId="0" borderId="0" xfId="0" applyFont="1" applyAlignment="1">
      <alignment horizontal="left" indent="1"/>
    </xf>
    <xf numFmtId="0" fontId="5" fillId="0" borderId="3" xfId="0" applyFont="1" applyBorder="1" applyAlignment="1">
      <alignment/>
    </xf>
    <xf numFmtId="206" fontId="5" fillId="0" borderId="0" xfId="17" applyNumberFormat="1" applyFont="1" applyBorder="1" applyAlignment="1">
      <alignment horizontal="right" vertical="center"/>
    </xf>
    <xf numFmtId="206" fontId="4" fillId="0" borderId="0" xfId="0" applyNumberFormat="1" applyFont="1" applyAlignment="1">
      <alignment/>
    </xf>
    <xf numFmtId="0" fontId="5" fillId="0" borderId="23" xfId="0" applyFont="1" applyBorder="1" applyAlignment="1">
      <alignment/>
    </xf>
    <xf numFmtId="38" fontId="11" fillId="0" borderId="0" xfId="17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wrapText="1"/>
    </xf>
    <xf numFmtId="0" fontId="5" fillId="0" borderId="9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4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20" xfId="0" applyFont="1" applyBorder="1" applyAlignment="1">
      <alignment horizontal="distributed" vertical="center"/>
    </xf>
    <xf numFmtId="38" fontId="6" fillId="0" borderId="0" xfId="17" applyFont="1" applyBorder="1" applyAlignment="1">
      <alignment vertical="center"/>
    </xf>
    <xf numFmtId="38" fontId="6" fillId="0" borderId="0" xfId="17" applyFont="1" applyBorder="1" applyAlignment="1">
      <alignment horizontal="left" vertical="center" indent="2"/>
    </xf>
    <xf numFmtId="41" fontId="6" fillId="0" borderId="0" xfId="17" applyNumberFormat="1" applyFont="1" applyBorder="1" applyAlignment="1">
      <alignment horizontal="center" vertical="center"/>
    </xf>
    <xf numFmtId="196" fontId="6" fillId="0" borderId="0" xfId="17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38" fontId="12" fillId="0" borderId="0" xfId="17" applyFont="1" applyBorder="1" applyAlignment="1">
      <alignment vertical="center"/>
    </xf>
    <xf numFmtId="38" fontId="12" fillId="0" borderId="0" xfId="17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38" fontId="6" fillId="0" borderId="0" xfId="17" applyFont="1" applyBorder="1" applyAlignment="1">
      <alignment horizontal="center"/>
    </xf>
    <xf numFmtId="38" fontId="6" fillId="0" borderId="0" xfId="17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41" fontId="6" fillId="0" borderId="0" xfId="17" applyNumberFormat="1" applyFont="1" applyBorder="1" applyAlignment="1">
      <alignment horizontal="right" vertical="center"/>
    </xf>
    <xf numFmtId="38" fontId="6" fillId="0" borderId="2" xfId="17" applyFont="1" applyBorder="1" applyAlignment="1">
      <alignment horizontal="center" vertical="center"/>
    </xf>
    <xf numFmtId="180" fontId="6" fillId="0" borderId="0" xfId="17" applyNumberFormat="1" applyFont="1" applyBorder="1" applyAlignment="1">
      <alignment vertical="center"/>
    </xf>
    <xf numFmtId="38" fontId="6" fillId="0" borderId="5" xfId="17" applyFont="1" applyBorder="1" applyAlignment="1">
      <alignment horizontal="center" vertical="center"/>
    </xf>
    <xf numFmtId="38" fontId="6" fillId="0" borderId="0" xfId="17" applyFont="1" applyAlignment="1">
      <alignment vertical="center"/>
    </xf>
    <xf numFmtId="206" fontId="6" fillId="0" borderId="0" xfId="17" applyNumberFormat="1" applyFont="1" applyBorder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38" fontId="5" fillId="0" borderId="0" xfId="17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 locked="0"/>
    </xf>
    <xf numFmtId="38" fontId="5" fillId="0" borderId="0" xfId="17" applyFont="1" applyAlignment="1" applyProtection="1">
      <alignment horizontal="right"/>
      <protection locked="0"/>
    </xf>
    <xf numFmtId="0" fontId="4" fillId="0" borderId="4" xfId="0" applyFont="1" applyBorder="1" applyAlignment="1" applyProtection="1">
      <alignment/>
      <protection locked="0"/>
    </xf>
    <xf numFmtId="38" fontId="4" fillId="0" borderId="4" xfId="17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38" fontId="5" fillId="0" borderId="14" xfId="17" applyFont="1" applyBorder="1" applyAlignment="1" applyProtection="1">
      <alignment horizontal="distributed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38" fontId="5" fillId="0" borderId="17" xfId="17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38" fontId="4" fillId="0" borderId="0" xfId="17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38" fontId="5" fillId="0" borderId="0" xfId="17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98" fontId="5" fillId="0" borderId="0" xfId="17" applyNumberFormat="1" applyFont="1" applyBorder="1" applyAlignment="1" applyProtection="1">
      <alignment vertical="center"/>
      <protection locked="0"/>
    </xf>
    <xf numFmtId="38" fontId="5" fillId="0" borderId="0" xfId="17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38" fontId="6" fillId="0" borderId="0" xfId="17" applyFont="1" applyBorder="1" applyAlignment="1" applyProtection="1">
      <alignment vertical="center"/>
      <protection locked="0"/>
    </xf>
    <xf numFmtId="38" fontId="6" fillId="0" borderId="0" xfId="17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/>
      <protection locked="0"/>
    </xf>
    <xf numFmtId="38" fontId="4" fillId="0" borderId="1" xfId="17" applyFont="1" applyBorder="1" applyAlignment="1" applyProtection="1">
      <alignment/>
      <protection locked="0"/>
    </xf>
    <xf numFmtId="38" fontId="4" fillId="0" borderId="0" xfId="17" applyFont="1" applyAlignment="1" applyProtection="1">
      <alignment/>
      <protection locked="0"/>
    </xf>
    <xf numFmtId="176" fontId="11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38" fontId="12" fillId="0" borderId="0" xfId="17" applyFont="1" applyFill="1" applyBorder="1" applyAlignment="1">
      <alignment horizontal="center" vertical="center"/>
    </xf>
    <xf numFmtId="176" fontId="6" fillId="0" borderId="0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distributed" vertical="center"/>
    </xf>
    <xf numFmtId="41" fontId="6" fillId="0" borderId="0" xfId="0" applyNumberFormat="1" applyFont="1" applyBorder="1" applyAlignment="1">
      <alignment vertical="center"/>
    </xf>
    <xf numFmtId="196" fontId="6" fillId="0" borderId="0" xfId="0" applyNumberFormat="1" applyFont="1" applyBorder="1" applyAlignment="1">
      <alignment vertical="center"/>
    </xf>
    <xf numFmtId="196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196" fontId="5" fillId="0" borderId="0" xfId="0" applyNumberFormat="1" applyFont="1" applyBorder="1" applyAlignment="1">
      <alignment vertical="center"/>
    </xf>
    <xf numFmtId="196" fontId="5" fillId="0" borderId="0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/>
    </xf>
    <xf numFmtId="0" fontId="5" fillId="0" borderId="9" xfId="0" applyNumberFormat="1" applyFont="1" applyBorder="1" applyAlignment="1">
      <alignment horizontal="distributed" vertical="center"/>
    </xf>
    <xf numFmtId="0" fontId="5" fillId="0" borderId="1" xfId="0" applyNumberFormat="1" applyFont="1" applyBorder="1" applyAlignment="1">
      <alignment horizontal="distributed" vertical="center"/>
    </xf>
    <xf numFmtId="0" fontId="5" fillId="0" borderId="8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distributed" vertical="center" wrapText="1"/>
    </xf>
    <xf numFmtId="0" fontId="5" fillId="0" borderId="8" xfId="0" applyNumberFormat="1" applyFont="1" applyBorder="1" applyAlignment="1">
      <alignment horizontal="distributed" vertical="center" wrapText="1"/>
    </xf>
    <xf numFmtId="0" fontId="5" fillId="0" borderId="10" xfId="0" applyNumberFormat="1" applyFont="1" applyBorder="1" applyAlignment="1">
      <alignment horizontal="distributed" vertical="center" wrapText="1"/>
    </xf>
    <xf numFmtId="0" fontId="5" fillId="0" borderId="11" xfId="0" applyNumberFormat="1" applyFont="1" applyBorder="1" applyAlignment="1">
      <alignment horizontal="distributed" vertical="center" wrapText="1"/>
    </xf>
    <xf numFmtId="0" fontId="5" fillId="0" borderId="12" xfId="0" applyNumberFormat="1" applyFont="1" applyBorder="1" applyAlignment="1">
      <alignment horizontal="distributed" vertical="center"/>
    </xf>
    <xf numFmtId="0" fontId="5" fillId="0" borderId="20" xfId="0" applyNumberFormat="1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distributed" vertical="center"/>
    </xf>
    <xf numFmtId="0" fontId="5" fillId="0" borderId="12" xfId="0" applyNumberFormat="1" applyFont="1" applyBorder="1" applyAlignment="1">
      <alignment horizontal="distributed" vertical="center" wrapText="1"/>
    </xf>
    <xf numFmtId="0" fontId="5" fillId="0" borderId="6" xfId="0" applyNumberFormat="1" applyFont="1" applyBorder="1" applyAlignment="1">
      <alignment horizontal="distributed" vertical="center" wrapText="1"/>
    </xf>
    <xf numFmtId="0" fontId="5" fillId="0" borderId="24" xfId="0" applyNumberFormat="1" applyFont="1" applyBorder="1" applyAlignment="1">
      <alignment horizontal="distributed" vertical="center" wrapText="1"/>
    </xf>
    <xf numFmtId="0" fontId="5" fillId="0" borderId="22" xfId="0" applyNumberFormat="1" applyFont="1" applyBorder="1" applyAlignment="1">
      <alignment horizontal="distributed" vertical="center" wrapText="1"/>
    </xf>
    <xf numFmtId="0" fontId="5" fillId="0" borderId="9" xfId="0" applyNumberFormat="1" applyFont="1" applyBorder="1" applyAlignment="1">
      <alignment horizontal="distributed" vertical="center" wrapText="1"/>
    </xf>
    <xf numFmtId="0" fontId="5" fillId="0" borderId="17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shrinkToFit="1"/>
    </xf>
    <xf numFmtId="0" fontId="5" fillId="0" borderId="2" xfId="0" applyFont="1" applyBorder="1" applyAlignment="1">
      <alignment shrinkToFi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 shrinkToFit="1"/>
    </xf>
    <xf numFmtId="0" fontId="0" fillId="0" borderId="2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shrinkToFit="1"/>
    </xf>
    <xf numFmtId="0" fontId="0" fillId="0" borderId="13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0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shrinkToFit="1"/>
    </xf>
    <xf numFmtId="0" fontId="5" fillId="0" borderId="8" xfId="0" applyFont="1" applyBorder="1" applyAlignment="1">
      <alignment horizontal="distributed" vertical="center" shrinkToFit="1"/>
    </xf>
    <xf numFmtId="0" fontId="5" fillId="0" borderId="2" xfId="0" applyFont="1" applyBorder="1" applyAlignment="1">
      <alignment horizontal="distributed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8" fontId="5" fillId="0" borderId="21" xfId="17" applyFont="1" applyBorder="1" applyAlignment="1">
      <alignment horizontal="distributed" vertical="center"/>
    </xf>
    <xf numFmtId="38" fontId="5" fillId="0" borderId="7" xfId="17" applyFont="1" applyBorder="1" applyAlignment="1">
      <alignment horizontal="distributed" vertical="center"/>
    </xf>
    <xf numFmtId="38" fontId="5" fillId="0" borderId="19" xfId="17" applyFont="1" applyBorder="1" applyAlignment="1">
      <alignment horizontal="distributed" vertical="center"/>
    </xf>
    <xf numFmtId="38" fontId="5" fillId="0" borderId="24" xfId="17" applyFont="1" applyBorder="1" applyAlignment="1">
      <alignment horizontal="distributed" vertical="center"/>
    </xf>
    <xf numFmtId="38" fontId="5" fillId="0" borderId="22" xfId="17" applyFont="1" applyBorder="1" applyAlignment="1">
      <alignment horizontal="distributed" vertical="center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09600"/>
          <a:ext cx="666750" cy="466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1181100" cy="647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1181100" cy="647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</xdr:row>
      <xdr:rowOff>0</xdr:rowOff>
    </xdr:from>
    <xdr:to>
      <xdr:col>21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3220700" y="571500"/>
          <a:ext cx="80010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71500"/>
          <a:ext cx="87630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1257300" cy="1066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4</xdr:row>
      <xdr:rowOff>9525</xdr:rowOff>
    </xdr:from>
    <xdr:to>
      <xdr:col>20</xdr:col>
      <xdr:colOff>19050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2801600" y="600075"/>
          <a:ext cx="10572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105727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723900" cy="619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4</xdr:row>
      <xdr:rowOff>9525</xdr:rowOff>
    </xdr:from>
    <xdr:to>
      <xdr:col>25</xdr:col>
      <xdr:colOff>28575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163550" y="600075"/>
          <a:ext cx="809625" cy="619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809625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118110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42900"/>
          <a:ext cx="68580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71500"/>
          <a:ext cx="828675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5247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33425"/>
          <a:ext cx="666750" cy="466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752475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42900"/>
          <a:ext cx="752475" cy="733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04800"/>
          <a:ext cx="1114425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19125"/>
          <a:ext cx="752475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9525</xdr:rowOff>
    </xdr:from>
    <xdr:to>
      <xdr:col>22</xdr:col>
      <xdr:colOff>742950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220700" y="619125"/>
          <a:ext cx="742950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116205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22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277850" y="609600"/>
          <a:ext cx="733425" cy="466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19125"/>
          <a:ext cx="6477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67627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1171575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4</xdr:row>
      <xdr:rowOff>19050</xdr:rowOff>
    </xdr:from>
    <xdr:to>
      <xdr:col>31</xdr:col>
      <xdr:colOff>533400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887325" y="609600"/>
          <a:ext cx="114300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343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19125"/>
          <a:ext cx="127635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32</xdr:col>
      <xdr:colOff>85725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906375" y="0"/>
          <a:ext cx="1228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31</xdr:col>
      <xdr:colOff>533400</xdr:colOff>
      <xdr:row>7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12896850" y="609600"/>
          <a:ext cx="114300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1057275" cy="723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24</xdr:col>
      <xdr:colOff>85725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2868275" y="0"/>
          <a:ext cx="1228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24</xdr:col>
      <xdr:colOff>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2858750" y="590550"/>
          <a:ext cx="1152525" cy="733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"/>
      <sheetName val="1その2"/>
      <sheetName val="2"/>
      <sheetName val="3"/>
      <sheetName val="4"/>
      <sheetName val="5"/>
      <sheetName val="5-1"/>
      <sheetName val="6"/>
      <sheetName val="7"/>
      <sheetName val="8"/>
      <sheetName val="8資料"/>
      <sheetName val="8資料2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（2）"/>
      <sheetName val="21"/>
      <sheetName val="21（2）"/>
      <sheetName val="23"/>
      <sheetName val="25"/>
      <sheetName val="25（2）"/>
      <sheetName val="26"/>
      <sheetName val="26（2）"/>
      <sheetName val="27"/>
      <sheetName val="27（2）"/>
      <sheetName val="28"/>
      <sheetName val="29"/>
      <sheetName val="30"/>
      <sheetName val="31"/>
      <sheetName val="32"/>
      <sheetName val="48"/>
      <sheetName val="51"/>
      <sheetName val="51続き"/>
      <sheetName val="52"/>
      <sheetName val="55"/>
      <sheetName val="56"/>
      <sheetName val="61"/>
      <sheetName val="62"/>
      <sheetName val="63"/>
      <sheetName val="Sheet2"/>
      <sheetName val="ｐ1図"/>
      <sheetName val="p43図"/>
      <sheetName val="Ｐ57図"/>
      <sheetName val="Ｐ61図"/>
      <sheetName val="Graph5"/>
      <sheetName val="Ｐ67図"/>
      <sheetName val="Ｐ79図"/>
      <sheetName val="Ｐ83図"/>
      <sheetName val="Graph3"/>
      <sheetName val="P155職員数"/>
      <sheetName val="Ｐ89図 "/>
      <sheetName val="Ｐ109図  "/>
      <sheetName val="Graph6"/>
      <sheetName val="Ｐ123図"/>
      <sheetName val="Ｐ143図"/>
      <sheetName val="Ｐ44，45"/>
      <sheetName val="Ｐ35図，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E23" sqref="E23"/>
    </sheetView>
  </sheetViews>
  <sheetFormatPr defaultColWidth="9.00390625" defaultRowHeight="13.5"/>
  <cols>
    <col min="1" max="1" width="8.625" style="58" customWidth="1"/>
    <col min="2" max="2" width="0.875" style="58" customWidth="1"/>
    <col min="3" max="6" width="6.875" style="58" customWidth="1"/>
    <col min="7" max="8" width="7.00390625" style="58" customWidth="1"/>
    <col min="9" max="14" width="6.875" style="58" customWidth="1"/>
    <col min="15" max="16384" width="8.875" style="58" customWidth="1"/>
  </cols>
  <sheetData>
    <row r="1" spans="1:14" s="65" customFormat="1" ht="18" customHeight="1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3" ht="12">
      <c r="N3" s="125" t="s">
        <v>1</v>
      </c>
    </row>
    <row r="4" ht="4.5" customHeight="1">
      <c r="N4" s="125"/>
    </row>
    <row r="5" spans="1:14" ht="18" customHeight="1">
      <c r="A5" s="17" t="s">
        <v>2</v>
      </c>
      <c r="B5" s="16"/>
      <c r="C5" s="297" t="s">
        <v>3</v>
      </c>
      <c r="D5" s="295"/>
      <c r="E5" s="295"/>
      <c r="F5" s="295" t="s">
        <v>4</v>
      </c>
      <c r="G5" s="295"/>
      <c r="H5" s="295"/>
      <c r="I5" s="295" t="s">
        <v>5</v>
      </c>
      <c r="J5" s="295"/>
      <c r="K5" s="295"/>
      <c r="L5" s="295" t="s">
        <v>6</v>
      </c>
      <c r="M5" s="295"/>
      <c r="N5" s="296"/>
    </row>
    <row r="6" spans="1:14" ht="18" customHeight="1">
      <c r="A6" s="23" t="s">
        <v>7</v>
      </c>
      <c r="B6" s="24"/>
      <c r="C6" s="124" t="s">
        <v>8</v>
      </c>
      <c r="D6" s="129" t="s">
        <v>9</v>
      </c>
      <c r="E6" s="129" t="s">
        <v>10</v>
      </c>
      <c r="F6" s="129" t="s">
        <v>8</v>
      </c>
      <c r="G6" s="129" t="s">
        <v>9</v>
      </c>
      <c r="H6" s="129" t="s">
        <v>10</v>
      </c>
      <c r="I6" s="129" t="s">
        <v>8</v>
      </c>
      <c r="J6" s="129" t="s">
        <v>9</v>
      </c>
      <c r="K6" s="129" t="s">
        <v>10</v>
      </c>
      <c r="L6" s="129" t="s">
        <v>8</v>
      </c>
      <c r="M6" s="129" t="s">
        <v>9</v>
      </c>
      <c r="N6" s="130" t="s">
        <v>10</v>
      </c>
    </row>
    <row r="7" spans="1:14" ht="4.5" customHeight="1">
      <c r="A7" s="29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2.75" customHeight="1">
      <c r="A8" s="120" t="s">
        <v>300</v>
      </c>
      <c r="B8" s="14"/>
      <c r="C8" s="95">
        <f>SUM(D8:E8)</f>
        <v>22426</v>
      </c>
      <c r="D8" s="95">
        <v>10346</v>
      </c>
      <c r="E8" s="95">
        <v>12080</v>
      </c>
      <c r="F8" s="95">
        <v>20172</v>
      </c>
      <c r="G8" s="169" t="s">
        <v>302</v>
      </c>
      <c r="H8" s="169" t="s">
        <v>290</v>
      </c>
      <c r="I8" s="95">
        <f>SUM(J8:K8)</f>
        <v>20199</v>
      </c>
      <c r="J8" s="95">
        <v>10949</v>
      </c>
      <c r="K8" s="95">
        <v>9250</v>
      </c>
      <c r="L8" s="95">
        <f>SUM(M8:N8)</f>
        <v>4972</v>
      </c>
      <c r="M8" s="95">
        <v>2830</v>
      </c>
      <c r="N8" s="95">
        <v>2142</v>
      </c>
    </row>
    <row r="9" spans="1:14" ht="12.75" customHeight="1">
      <c r="A9" s="66">
        <v>13</v>
      </c>
      <c r="B9" s="14"/>
      <c r="C9" s="95">
        <f>SUM(D9:E9)</f>
        <v>23716</v>
      </c>
      <c r="D9" s="95">
        <v>11377</v>
      </c>
      <c r="E9" s="95">
        <v>12339</v>
      </c>
      <c r="F9" s="95">
        <v>19124</v>
      </c>
      <c r="G9" s="169" t="s">
        <v>290</v>
      </c>
      <c r="H9" s="169" t="s">
        <v>290</v>
      </c>
      <c r="I9" s="95">
        <f>SUM(J9:K9)</f>
        <v>24801</v>
      </c>
      <c r="J9" s="95">
        <v>13722</v>
      </c>
      <c r="K9" s="95">
        <v>11079</v>
      </c>
      <c r="L9" s="95">
        <f>SUM(M9:N9)</f>
        <v>5001</v>
      </c>
      <c r="M9" s="95">
        <v>2865</v>
      </c>
      <c r="N9" s="95">
        <v>2136</v>
      </c>
    </row>
    <row r="10" spans="1:14" ht="12.75" customHeight="1">
      <c r="A10" s="66">
        <v>14</v>
      </c>
      <c r="B10" s="14"/>
      <c r="C10" s="95">
        <f>SUM(D10:E10)</f>
        <v>24510</v>
      </c>
      <c r="D10" s="95">
        <v>11830</v>
      </c>
      <c r="E10" s="95">
        <v>12680</v>
      </c>
      <c r="F10" s="95">
        <v>17448</v>
      </c>
      <c r="G10" s="169" t="s">
        <v>290</v>
      </c>
      <c r="H10" s="169" t="s">
        <v>290</v>
      </c>
      <c r="I10" s="95">
        <f>SUM(J10:K10)</f>
        <v>27154</v>
      </c>
      <c r="J10" s="95">
        <v>15020</v>
      </c>
      <c r="K10" s="95">
        <v>12134</v>
      </c>
      <c r="L10" s="95">
        <f>SUM(M10:N10)</f>
        <v>4969</v>
      </c>
      <c r="M10" s="95">
        <v>2796</v>
      </c>
      <c r="N10" s="95">
        <v>2173</v>
      </c>
    </row>
    <row r="11" spans="1:14" s="75" customFormat="1" ht="12.75" customHeight="1">
      <c r="A11" s="66">
        <v>15</v>
      </c>
      <c r="B11" s="14"/>
      <c r="C11" s="95">
        <f>SUM(D11:E11)</f>
        <v>25269</v>
      </c>
      <c r="D11" s="95">
        <v>11956</v>
      </c>
      <c r="E11" s="95">
        <v>13313</v>
      </c>
      <c r="F11" s="95">
        <v>18025</v>
      </c>
      <c r="G11" s="169" t="s">
        <v>290</v>
      </c>
      <c r="H11" s="169" t="s">
        <v>290</v>
      </c>
      <c r="I11" s="95">
        <f>SUM(J11:K11)</f>
        <v>31132</v>
      </c>
      <c r="J11" s="95">
        <v>16907</v>
      </c>
      <c r="K11" s="95">
        <v>14225</v>
      </c>
      <c r="L11" s="95">
        <f>SUM(M11:N11)</f>
        <v>5245</v>
      </c>
      <c r="M11" s="95">
        <v>2953</v>
      </c>
      <c r="N11" s="95">
        <v>2292</v>
      </c>
    </row>
    <row r="12" spans="1:14" s="75" customFormat="1" ht="12.75" customHeight="1">
      <c r="A12" s="116">
        <v>16</v>
      </c>
      <c r="B12" s="40"/>
      <c r="C12" s="202">
        <f>SUM(D12:E12)</f>
        <v>25023</v>
      </c>
      <c r="D12" s="202">
        <v>11951</v>
      </c>
      <c r="E12" s="202">
        <v>13072</v>
      </c>
      <c r="F12" s="202">
        <v>17760</v>
      </c>
      <c r="G12" s="203" t="s">
        <v>290</v>
      </c>
      <c r="H12" s="203" t="s">
        <v>290</v>
      </c>
      <c r="I12" s="202">
        <f>SUM(J12:K12)</f>
        <v>33945</v>
      </c>
      <c r="J12" s="202">
        <v>17072</v>
      </c>
      <c r="K12" s="202">
        <v>16873</v>
      </c>
      <c r="L12" s="202">
        <f>SUM(M12:N12)</f>
        <v>5452</v>
      </c>
      <c r="M12" s="202">
        <v>2881</v>
      </c>
      <c r="N12" s="202">
        <v>2571</v>
      </c>
    </row>
    <row r="13" spans="1:14" ht="3.75" customHeight="1">
      <c r="A13" s="127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ht="3.75" customHeight="1"/>
    <row r="15" ht="12">
      <c r="A15" s="119" t="s">
        <v>18</v>
      </c>
    </row>
    <row r="16" ht="12">
      <c r="A16" s="128" t="s">
        <v>295</v>
      </c>
    </row>
  </sheetData>
  <mergeCells count="5">
    <mergeCell ref="A1:N1"/>
    <mergeCell ref="L5:N5"/>
    <mergeCell ref="C5:E5"/>
    <mergeCell ref="F5:H5"/>
    <mergeCell ref="I5:K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ignoredErrors>
    <ignoredError sqref="C8:C12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workbookViewId="0" topLeftCell="A1">
      <selection activeCell="A1" sqref="A1:M1"/>
    </sheetView>
  </sheetViews>
  <sheetFormatPr defaultColWidth="9.00390625" defaultRowHeight="13.5"/>
  <cols>
    <col min="1" max="1" width="4.375" style="14" customWidth="1"/>
    <col min="2" max="2" width="4.375" style="31" customWidth="1"/>
    <col min="3" max="3" width="3.25390625" style="31" customWidth="1"/>
    <col min="4" max="4" width="3.50390625" style="31" customWidth="1"/>
    <col min="5" max="5" width="0.74609375" style="14" customWidth="1"/>
    <col min="6" max="6" width="9.00390625" style="14" customWidth="1"/>
    <col min="7" max="7" width="10.75390625" style="14" customWidth="1"/>
    <col min="8" max="8" width="9.125" style="14" customWidth="1"/>
    <col min="9" max="9" width="8.875" style="14" customWidth="1"/>
    <col min="10" max="10" width="9.00390625" style="14" customWidth="1"/>
    <col min="11" max="12" width="9.25390625" style="14" customWidth="1"/>
    <col min="13" max="13" width="10.375" style="14" customWidth="1"/>
    <col min="14" max="16384" width="10.125" style="14" customWidth="1"/>
  </cols>
  <sheetData>
    <row r="1" spans="1:13" s="139" customFormat="1" ht="18" customHeight="1">
      <c r="A1" s="329" t="s">
        <v>248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2:13" ht="12" customHeight="1">
      <c r="B2" s="50"/>
      <c r="E2" s="50"/>
      <c r="F2" s="50"/>
      <c r="G2" s="50"/>
      <c r="H2" s="50"/>
      <c r="J2" s="50"/>
      <c r="L2" s="50"/>
      <c r="M2" s="50"/>
    </row>
    <row r="3" ht="12" customHeight="1">
      <c r="M3" s="15" t="s">
        <v>265</v>
      </c>
    </row>
    <row r="4" ht="4.5" customHeight="1">
      <c r="M4" s="15"/>
    </row>
    <row r="5" spans="1:13" ht="13.5" customHeight="1">
      <c r="A5" s="16"/>
      <c r="B5" s="51"/>
      <c r="C5" s="327" t="s">
        <v>62</v>
      </c>
      <c r="D5" s="327"/>
      <c r="E5" s="192"/>
      <c r="F5" s="291" t="s">
        <v>238</v>
      </c>
      <c r="G5" s="284"/>
      <c r="H5" s="306" t="s">
        <v>58</v>
      </c>
      <c r="I5" s="306" t="s">
        <v>59</v>
      </c>
      <c r="J5" s="274" t="s">
        <v>239</v>
      </c>
      <c r="K5" s="274" t="s">
        <v>271</v>
      </c>
      <c r="L5" s="306" t="s">
        <v>237</v>
      </c>
      <c r="M5" s="333" t="s">
        <v>77</v>
      </c>
    </row>
    <row r="6" spans="3:13" ht="13.5" customHeight="1">
      <c r="C6" s="328"/>
      <c r="D6" s="328"/>
      <c r="E6" s="20"/>
      <c r="F6" s="299"/>
      <c r="G6" s="301"/>
      <c r="H6" s="331"/>
      <c r="I6" s="331"/>
      <c r="J6" s="330"/>
      <c r="K6" s="330"/>
      <c r="L6" s="331"/>
      <c r="M6" s="334"/>
    </row>
    <row r="7" spans="1:13" ht="24" customHeight="1">
      <c r="A7" s="22" t="s">
        <v>78</v>
      </c>
      <c r="B7" s="52"/>
      <c r="C7" s="52"/>
      <c r="D7" s="52"/>
      <c r="E7" s="77"/>
      <c r="F7" s="191"/>
      <c r="G7" s="168" t="s">
        <v>220</v>
      </c>
      <c r="H7" s="332"/>
      <c r="I7" s="332"/>
      <c r="J7" s="275"/>
      <c r="K7" s="275"/>
      <c r="L7" s="332"/>
      <c r="M7" s="335"/>
    </row>
    <row r="8" spans="5:11" ht="6" customHeight="1">
      <c r="E8" s="20"/>
      <c r="F8" s="28"/>
      <c r="G8" s="28"/>
      <c r="K8" s="50"/>
    </row>
    <row r="9" spans="1:13" ht="12">
      <c r="A9" s="50" t="s">
        <v>66</v>
      </c>
      <c r="B9" s="32">
        <v>12</v>
      </c>
      <c r="C9" s="44" t="s">
        <v>67</v>
      </c>
      <c r="D9" s="32"/>
      <c r="E9" s="39"/>
      <c r="F9" s="165">
        <v>100</v>
      </c>
      <c r="G9" s="165">
        <v>100</v>
      </c>
      <c r="H9" s="165">
        <v>100</v>
      </c>
      <c r="I9" s="165">
        <v>100</v>
      </c>
      <c r="J9" s="165">
        <v>100</v>
      </c>
      <c r="K9" s="165">
        <v>100</v>
      </c>
      <c r="L9" s="165">
        <v>100</v>
      </c>
      <c r="M9" s="165">
        <v>100</v>
      </c>
    </row>
    <row r="10" spans="2:13" ht="12">
      <c r="B10" s="32">
        <v>13</v>
      </c>
      <c r="C10" s="32"/>
      <c r="D10" s="32"/>
      <c r="E10" s="39"/>
      <c r="F10" s="165">
        <v>99.9</v>
      </c>
      <c r="G10" s="165">
        <v>97.2</v>
      </c>
      <c r="H10" s="165">
        <v>92.9</v>
      </c>
      <c r="I10" s="165">
        <v>101.3</v>
      </c>
      <c r="J10" s="165">
        <v>97.6</v>
      </c>
      <c r="K10" s="165">
        <v>93.5</v>
      </c>
      <c r="L10" s="165">
        <v>110.6</v>
      </c>
      <c r="M10" s="165">
        <v>104.3</v>
      </c>
    </row>
    <row r="11" spans="2:13" ht="12">
      <c r="B11" s="32">
        <v>14</v>
      </c>
      <c r="C11" s="32"/>
      <c r="D11" s="32"/>
      <c r="E11" s="39"/>
      <c r="F11" s="165">
        <v>99.3</v>
      </c>
      <c r="G11" s="165">
        <v>93.2</v>
      </c>
      <c r="H11" s="165">
        <v>88.4</v>
      </c>
      <c r="I11" s="165">
        <v>96.9</v>
      </c>
      <c r="J11" s="165">
        <v>96.7</v>
      </c>
      <c r="K11" s="165">
        <v>86</v>
      </c>
      <c r="L11" s="165">
        <v>125.8</v>
      </c>
      <c r="M11" s="165">
        <v>109</v>
      </c>
    </row>
    <row r="12" spans="2:13" s="40" customFormat="1" ht="12">
      <c r="B12" s="32">
        <v>15</v>
      </c>
      <c r="C12" s="32"/>
      <c r="D12" s="32"/>
      <c r="E12" s="39"/>
      <c r="F12" s="165">
        <v>100.8</v>
      </c>
      <c r="G12" s="165">
        <v>93</v>
      </c>
      <c r="H12" s="165">
        <v>83.9</v>
      </c>
      <c r="I12" s="165">
        <v>99.5</v>
      </c>
      <c r="J12" s="165">
        <v>95.3</v>
      </c>
      <c r="K12" s="165">
        <v>83.8</v>
      </c>
      <c r="L12" s="165">
        <v>132.2</v>
      </c>
      <c r="M12" s="165">
        <v>113.2</v>
      </c>
    </row>
    <row r="13" spans="2:13" s="40" customFormat="1" ht="12">
      <c r="B13" s="36">
        <v>16</v>
      </c>
      <c r="C13" s="36"/>
      <c r="D13" s="36"/>
      <c r="E13" s="193"/>
      <c r="F13" s="166">
        <v>97.3</v>
      </c>
      <c r="G13" s="166">
        <v>86.3</v>
      </c>
      <c r="H13" s="166">
        <v>76.7</v>
      </c>
      <c r="I13" s="166">
        <v>84.3</v>
      </c>
      <c r="J13" s="166">
        <v>97</v>
      </c>
      <c r="K13" s="166">
        <v>79.1</v>
      </c>
      <c r="L13" s="166">
        <v>129.9</v>
      </c>
      <c r="M13" s="166">
        <v>114.6</v>
      </c>
    </row>
    <row r="14" spans="5:13" ht="6" customHeight="1">
      <c r="E14" s="20"/>
      <c r="F14" s="165"/>
      <c r="G14" s="165"/>
      <c r="H14" s="165"/>
      <c r="I14" s="165"/>
      <c r="J14" s="165"/>
      <c r="K14" s="165"/>
      <c r="L14" s="165"/>
      <c r="M14" s="165"/>
    </row>
    <row r="15" spans="2:13" ht="12">
      <c r="B15" s="31">
        <v>1</v>
      </c>
      <c r="C15" s="14" t="s">
        <v>79</v>
      </c>
      <c r="E15" s="20"/>
      <c r="F15" s="165">
        <v>98.9</v>
      </c>
      <c r="G15" s="165">
        <v>88.3</v>
      </c>
      <c r="H15" s="165">
        <v>81.1</v>
      </c>
      <c r="I15" s="165">
        <v>83.9</v>
      </c>
      <c r="J15" s="165">
        <v>94.7</v>
      </c>
      <c r="K15" s="165">
        <v>82.3</v>
      </c>
      <c r="L15" s="165">
        <v>134.5</v>
      </c>
      <c r="M15" s="165">
        <v>115.5</v>
      </c>
    </row>
    <row r="16" spans="2:13" ht="12">
      <c r="B16" s="31">
        <v>2</v>
      </c>
      <c r="C16" s="14"/>
      <c r="E16" s="20"/>
      <c r="F16" s="165">
        <v>97.5</v>
      </c>
      <c r="G16" s="165">
        <v>86</v>
      </c>
      <c r="H16" s="165">
        <v>82.1</v>
      </c>
      <c r="I16" s="165">
        <v>83.9</v>
      </c>
      <c r="J16" s="165">
        <v>94.5</v>
      </c>
      <c r="K16" s="165">
        <v>81.1</v>
      </c>
      <c r="L16" s="165">
        <v>110.2</v>
      </c>
      <c r="M16" s="165">
        <v>115.6</v>
      </c>
    </row>
    <row r="17" spans="2:13" ht="12">
      <c r="B17" s="31">
        <v>3</v>
      </c>
      <c r="C17" s="14"/>
      <c r="E17" s="20"/>
      <c r="F17" s="165">
        <v>97.5</v>
      </c>
      <c r="G17" s="165">
        <v>86.9</v>
      </c>
      <c r="H17" s="165">
        <v>79.8</v>
      </c>
      <c r="I17" s="165">
        <v>84.8</v>
      </c>
      <c r="J17" s="165">
        <v>98.1</v>
      </c>
      <c r="K17" s="165">
        <v>82.2</v>
      </c>
      <c r="L17" s="165">
        <v>111.2</v>
      </c>
      <c r="M17" s="165">
        <v>114.2</v>
      </c>
    </row>
    <row r="18" spans="2:13" ht="12">
      <c r="B18" s="31">
        <v>4</v>
      </c>
      <c r="C18" s="14"/>
      <c r="E18" s="20"/>
      <c r="F18" s="165">
        <v>97.5</v>
      </c>
      <c r="G18" s="165">
        <v>86.4</v>
      </c>
      <c r="H18" s="165">
        <v>74.2</v>
      </c>
      <c r="I18" s="165">
        <v>84.2</v>
      </c>
      <c r="J18" s="165">
        <v>98</v>
      </c>
      <c r="K18" s="165">
        <v>79.4</v>
      </c>
      <c r="L18" s="165">
        <v>132.5</v>
      </c>
      <c r="M18" s="165">
        <v>114.9</v>
      </c>
    </row>
    <row r="19" spans="2:13" ht="12">
      <c r="B19" s="31">
        <v>5</v>
      </c>
      <c r="C19" s="14"/>
      <c r="E19" s="20"/>
      <c r="F19" s="165">
        <v>96.3</v>
      </c>
      <c r="G19" s="165">
        <v>84.4</v>
      </c>
      <c r="H19" s="165">
        <v>75.2</v>
      </c>
      <c r="I19" s="165">
        <v>84.5</v>
      </c>
      <c r="J19" s="165">
        <v>95.9</v>
      </c>
      <c r="K19" s="165">
        <v>78.7</v>
      </c>
      <c r="L19" s="165">
        <v>110.3</v>
      </c>
      <c r="M19" s="165">
        <v>114.9</v>
      </c>
    </row>
    <row r="20" spans="2:13" ht="12">
      <c r="B20" s="31">
        <v>6</v>
      </c>
      <c r="C20" s="14"/>
      <c r="E20" s="20"/>
      <c r="F20" s="165">
        <v>96.8</v>
      </c>
      <c r="G20" s="165">
        <v>85.5</v>
      </c>
      <c r="H20" s="165">
        <v>74.4</v>
      </c>
      <c r="I20" s="165">
        <v>84.5</v>
      </c>
      <c r="J20" s="165">
        <v>96.3</v>
      </c>
      <c r="K20" s="165">
        <v>78</v>
      </c>
      <c r="L20" s="165">
        <v>131</v>
      </c>
      <c r="M20" s="165">
        <v>114.6</v>
      </c>
    </row>
    <row r="21" spans="2:13" ht="12">
      <c r="B21" s="31">
        <v>7</v>
      </c>
      <c r="C21" s="14"/>
      <c r="E21" s="20"/>
      <c r="F21" s="165">
        <v>96.5</v>
      </c>
      <c r="G21" s="165">
        <v>85</v>
      </c>
      <c r="H21" s="165">
        <v>74.3</v>
      </c>
      <c r="I21" s="165">
        <v>84.5</v>
      </c>
      <c r="J21" s="165">
        <v>96.3</v>
      </c>
      <c r="K21" s="165">
        <v>77</v>
      </c>
      <c r="L21" s="165">
        <v>126.9</v>
      </c>
      <c r="M21" s="165">
        <v>114.8</v>
      </c>
    </row>
    <row r="22" spans="2:13" ht="12">
      <c r="B22" s="31">
        <v>8</v>
      </c>
      <c r="C22" s="14"/>
      <c r="E22" s="20"/>
      <c r="F22" s="165">
        <v>97.4</v>
      </c>
      <c r="G22" s="165">
        <v>86.6</v>
      </c>
      <c r="H22" s="165">
        <v>75.5</v>
      </c>
      <c r="I22" s="165">
        <v>84.4</v>
      </c>
      <c r="J22" s="165">
        <v>95.1</v>
      </c>
      <c r="K22" s="165">
        <v>78.2</v>
      </c>
      <c r="L22" s="165">
        <v>144.1</v>
      </c>
      <c r="M22" s="165">
        <v>114.3</v>
      </c>
    </row>
    <row r="23" spans="2:13" ht="12">
      <c r="B23" s="31">
        <v>9</v>
      </c>
      <c r="C23" s="14"/>
      <c r="E23" s="20"/>
      <c r="F23" s="165">
        <v>97.7</v>
      </c>
      <c r="G23" s="165">
        <v>87.1</v>
      </c>
      <c r="H23" s="165">
        <v>77.3</v>
      </c>
      <c r="I23" s="165">
        <v>85.2</v>
      </c>
      <c r="J23" s="165">
        <v>95.5</v>
      </c>
      <c r="K23" s="165">
        <v>78.7</v>
      </c>
      <c r="L23" s="165">
        <v>140.4</v>
      </c>
      <c r="M23" s="165">
        <v>114.6</v>
      </c>
    </row>
    <row r="24" spans="2:13" ht="12">
      <c r="B24" s="31">
        <v>10</v>
      </c>
      <c r="C24" s="14"/>
      <c r="E24" s="20"/>
      <c r="F24" s="165">
        <v>97</v>
      </c>
      <c r="G24" s="165">
        <v>86.1</v>
      </c>
      <c r="H24" s="165">
        <v>75.7</v>
      </c>
      <c r="I24" s="165">
        <v>84.3</v>
      </c>
      <c r="J24" s="165">
        <v>95.5</v>
      </c>
      <c r="K24" s="165">
        <v>77.5</v>
      </c>
      <c r="L24" s="165">
        <v>139.6</v>
      </c>
      <c r="M24" s="165">
        <v>114.3</v>
      </c>
    </row>
    <row r="25" spans="2:13" ht="12">
      <c r="B25" s="31">
        <v>11</v>
      </c>
      <c r="C25" s="14"/>
      <c r="E25" s="20"/>
      <c r="F25" s="165">
        <v>96.4</v>
      </c>
      <c r="G25" s="165">
        <v>86.3</v>
      </c>
      <c r="H25" s="165">
        <v>75.4</v>
      </c>
      <c r="I25" s="165">
        <v>84.2</v>
      </c>
      <c r="J25" s="165">
        <v>98.3</v>
      </c>
      <c r="K25" s="165">
        <v>77.3</v>
      </c>
      <c r="L25" s="165">
        <v>139.7</v>
      </c>
      <c r="M25" s="165">
        <v>112.4</v>
      </c>
    </row>
    <row r="26" spans="2:13" ht="12">
      <c r="B26" s="31">
        <v>12</v>
      </c>
      <c r="C26" s="14"/>
      <c r="E26" s="20"/>
      <c r="F26" s="165">
        <v>97.8</v>
      </c>
      <c r="G26" s="165">
        <v>87</v>
      </c>
      <c r="H26" s="165">
        <v>75</v>
      </c>
      <c r="I26" s="165">
        <v>82.7</v>
      </c>
      <c r="J26" s="165">
        <v>105.2</v>
      </c>
      <c r="K26" s="165">
        <v>78.2</v>
      </c>
      <c r="L26" s="165">
        <v>138.9</v>
      </c>
      <c r="M26" s="165">
        <v>114.8</v>
      </c>
    </row>
    <row r="27" spans="1:13" ht="16.5" customHeight="1">
      <c r="A27" s="325" t="s">
        <v>268</v>
      </c>
      <c r="B27" s="325"/>
      <c r="C27" s="325"/>
      <c r="D27" s="326"/>
      <c r="E27" s="20"/>
      <c r="F27" s="165"/>
      <c r="G27" s="165"/>
      <c r="H27" s="165"/>
      <c r="I27" s="165"/>
      <c r="J27" s="165"/>
      <c r="K27" s="165"/>
      <c r="L27" s="165"/>
      <c r="M27" s="165"/>
    </row>
    <row r="28" spans="1:13" ht="12.75" customHeight="1">
      <c r="A28" s="50" t="s">
        <v>66</v>
      </c>
      <c r="B28" s="32">
        <v>12</v>
      </c>
      <c r="C28" s="44" t="s">
        <v>80</v>
      </c>
      <c r="D28" s="32"/>
      <c r="E28" s="20"/>
      <c r="F28" s="167">
        <v>-1.4</v>
      </c>
      <c r="G28" s="167">
        <v>-3.1</v>
      </c>
      <c r="H28" s="167">
        <v>-2.3</v>
      </c>
      <c r="I28" s="167">
        <v>-0.5</v>
      </c>
      <c r="J28" s="167">
        <v>-0.7</v>
      </c>
      <c r="K28" s="167">
        <v>-8.3</v>
      </c>
      <c r="L28" s="167">
        <v>11.2</v>
      </c>
      <c r="M28" s="167">
        <v>1.2</v>
      </c>
    </row>
    <row r="29" spans="1:13" ht="12.75" customHeight="1">
      <c r="A29" s="194"/>
      <c r="B29" s="32">
        <v>13</v>
      </c>
      <c r="D29" s="32"/>
      <c r="E29" s="20"/>
      <c r="F29" s="167">
        <v>0</v>
      </c>
      <c r="G29" s="167">
        <v>-2.9</v>
      </c>
      <c r="H29" s="167">
        <v>-7.1</v>
      </c>
      <c r="I29" s="167">
        <v>1.3</v>
      </c>
      <c r="J29" s="167">
        <v>-2.3</v>
      </c>
      <c r="K29" s="167">
        <v>-6.4</v>
      </c>
      <c r="L29" s="167">
        <v>10.6</v>
      </c>
      <c r="M29" s="167">
        <v>4.2</v>
      </c>
    </row>
    <row r="30" spans="1:13" ht="12.75" customHeight="1">
      <c r="A30" s="194"/>
      <c r="B30" s="32">
        <v>14</v>
      </c>
      <c r="D30" s="32"/>
      <c r="E30" s="20"/>
      <c r="F30" s="167">
        <v>-0.7</v>
      </c>
      <c r="G30" s="167">
        <v>-4.1</v>
      </c>
      <c r="H30" s="167">
        <v>-4.8</v>
      </c>
      <c r="I30" s="167">
        <v>-4.4</v>
      </c>
      <c r="J30" s="167">
        <v>-0.9</v>
      </c>
      <c r="K30" s="167">
        <v>-8.1</v>
      </c>
      <c r="L30" s="167">
        <v>13.7</v>
      </c>
      <c r="M30" s="167">
        <v>4.5</v>
      </c>
    </row>
    <row r="31" spans="1:13" ht="12.75" customHeight="1">
      <c r="A31" s="194"/>
      <c r="B31" s="32">
        <v>15</v>
      </c>
      <c r="D31" s="36"/>
      <c r="E31" s="20"/>
      <c r="F31" s="167">
        <v>1.5</v>
      </c>
      <c r="G31" s="167">
        <v>-0.2</v>
      </c>
      <c r="H31" s="167">
        <v>-5.1</v>
      </c>
      <c r="I31" s="167">
        <v>2.6</v>
      </c>
      <c r="J31" s="167">
        <v>-1.5</v>
      </c>
      <c r="K31" s="167">
        <v>-2.6</v>
      </c>
      <c r="L31" s="167">
        <v>5.14</v>
      </c>
      <c r="M31" s="167">
        <v>3.9</v>
      </c>
    </row>
    <row r="32" spans="1:13" ht="12.75" customHeight="1">
      <c r="A32" s="194"/>
      <c r="B32" s="32">
        <v>16</v>
      </c>
      <c r="D32" s="36"/>
      <c r="E32" s="20"/>
      <c r="F32" s="167">
        <v>-3.5</v>
      </c>
      <c r="G32" s="167">
        <v>-7.2</v>
      </c>
      <c r="H32" s="167">
        <v>-8.6</v>
      </c>
      <c r="I32" s="167">
        <v>-15.3</v>
      </c>
      <c r="J32" s="167">
        <v>1.8</v>
      </c>
      <c r="K32" s="167">
        <v>-5.6</v>
      </c>
      <c r="L32" s="167">
        <v>-1.7</v>
      </c>
      <c r="M32" s="167">
        <v>1.2</v>
      </c>
    </row>
    <row r="33" spans="1:13" ht="4.5" customHeight="1">
      <c r="A33" s="49"/>
      <c r="B33" s="56"/>
      <c r="C33" s="56"/>
      <c r="D33" s="56"/>
      <c r="E33" s="57"/>
      <c r="F33" s="49"/>
      <c r="G33" s="49"/>
      <c r="H33" s="49"/>
      <c r="I33" s="49"/>
      <c r="J33" s="49"/>
      <c r="K33" s="49"/>
      <c r="L33" s="49"/>
      <c r="M33" s="49"/>
    </row>
    <row r="34" ht="3" customHeight="1"/>
    <row r="35" spans="1:3" ht="12">
      <c r="A35" s="121" t="s">
        <v>212</v>
      </c>
      <c r="B35" s="14"/>
      <c r="C35" s="14"/>
    </row>
    <row r="36" spans="1:4" ht="12">
      <c r="A36" s="142" t="s">
        <v>219</v>
      </c>
      <c r="B36" s="14"/>
      <c r="C36" s="14"/>
      <c r="D36" s="14"/>
    </row>
    <row r="37" spans="1:4" ht="12">
      <c r="A37" s="142" t="s">
        <v>267</v>
      </c>
      <c r="B37" s="14"/>
      <c r="C37" s="14"/>
      <c r="D37" s="14"/>
    </row>
    <row r="38" spans="1:4" ht="12">
      <c r="A38" s="142" t="s">
        <v>266</v>
      </c>
      <c r="B38" s="14"/>
      <c r="C38" s="14"/>
      <c r="D38" s="14"/>
    </row>
    <row r="39" spans="1:4" ht="12">
      <c r="A39" s="142"/>
      <c r="D39" s="14"/>
    </row>
  </sheetData>
  <mergeCells count="10">
    <mergeCell ref="A27:D27"/>
    <mergeCell ref="C5:D6"/>
    <mergeCell ref="A1:M1"/>
    <mergeCell ref="K5:K7"/>
    <mergeCell ref="L5:L7"/>
    <mergeCell ref="M5:M7"/>
    <mergeCell ref="F5:G6"/>
    <mergeCell ref="H5:H7"/>
    <mergeCell ref="I5:I7"/>
    <mergeCell ref="J5:J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workbookViewId="0" topLeftCell="A1">
      <selection activeCell="A1" sqref="A1:M1"/>
    </sheetView>
  </sheetViews>
  <sheetFormatPr defaultColWidth="9.00390625" defaultRowHeight="13.5"/>
  <cols>
    <col min="1" max="1" width="4.375" style="14" customWidth="1"/>
    <col min="2" max="2" width="4.375" style="31" customWidth="1"/>
    <col min="3" max="3" width="3.25390625" style="31" customWidth="1"/>
    <col min="4" max="4" width="3.50390625" style="31" customWidth="1"/>
    <col min="5" max="5" width="0.74609375" style="14" customWidth="1"/>
    <col min="6" max="6" width="9.00390625" style="14" customWidth="1"/>
    <col min="7" max="7" width="10.75390625" style="14" customWidth="1"/>
    <col min="8" max="8" width="9.125" style="14" customWidth="1"/>
    <col min="9" max="9" width="8.875" style="14" customWidth="1"/>
    <col min="10" max="10" width="9.00390625" style="14" customWidth="1"/>
    <col min="11" max="12" width="9.25390625" style="14" customWidth="1"/>
    <col min="13" max="13" width="10.375" style="14" customWidth="1"/>
    <col min="14" max="16384" width="10.125" style="14" customWidth="1"/>
  </cols>
  <sheetData>
    <row r="1" spans="1:13" s="139" customFormat="1" ht="18" customHeight="1">
      <c r="A1" s="329" t="s">
        <v>270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2:13" ht="12" customHeight="1">
      <c r="B2" s="50"/>
      <c r="E2" s="50"/>
      <c r="F2" s="50"/>
      <c r="G2" s="50"/>
      <c r="H2" s="50"/>
      <c r="J2" s="50"/>
      <c r="L2" s="50"/>
      <c r="M2" s="50"/>
    </row>
    <row r="3" ht="12" customHeight="1">
      <c r="M3" s="15" t="s">
        <v>265</v>
      </c>
    </row>
    <row r="4" ht="4.5" customHeight="1">
      <c r="M4" s="15"/>
    </row>
    <row r="5" spans="1:13" ht="13.5" customHeight="1">
      <c r="A5" s="16"/>
      <c r="B5" s="51"/>
      <c r="C5" s="327"/>
      <c r="D5" s="327"/>
      <c r="E5" s="192"/>
      <c r="F5" s="291" t="s">
        <v>238</v>
      </c>
      <c r="G5" s="284"/>
      <c r="H5" s="306" t="s">
        <v>58</v>
      </c>
      <c r="I5" s="306" t="s">
        <v>59</v>
      </c>
      <c r="J5" s="274" t="s">
        <v>269</v>
      </c>
      <c r="K5" s="274" t="s">
        <v>273</v>
      </c>
      <c r="L5" s="306" t="s">
        <v>76</v>
      </c>
      <c r="M5" s="333" t="s">
        <v>77</v>
      </c>
    </row>
    <row r="6" spans="3:13" ht="13.5" customHeight="1">
      <c r="C6" s="328"/>
      <c r="D6" s="328"/>
      <c r="E6" s="20"/>
      <c r="F6" s="299"/>
      <c r="G6" s="301"/>
      <c r="H6" s="331"/>
      <c r="I6" s="331"/>
      <c r="J6" s="330"/>
      <c r="K6" s="330"/>
      <c r="L6" s="331"/>
      <c r="M6" s="334"/>
    </row>
    <row r="7" spans="1:13" ht="24" customHeight="1">
      <c r="A7" s="22" t="s">
        <v>78</v>
      </c>
      <c r="B7" s="52"/>
      <c r="C7" s="52"/>
      <c r="D7" s="52"/>
      <c r="E7" s="77"/>
      <c r="F7" s="191"/>
      <c r="G7" s="168" t="s">
        <v>272</v>
      </c>
      <c r="H7" s="332"/>
      <c r="I7" s="332"/>
      <c r="J7" s="275"/>
      <c r="K7" s="275"/>
      <c r="L7" s="332"/>
      <c r="M7" s="335"/>
    </row>
    <row r="8" spans="5:11" ht="6" customHeight="1">
      <c r="E8" s="20"/>
      <c r="F8" s="28"/>
      <c r="G8" s="28"/>
      <c r="K8" s="50"/>
    </row>
    <row r="9" spans="1:13" ht="12">
      <c r="A9" s="50" t="s">
        <v>66</v>
      </c>
      <c r="B9" s="32">
        <v>12</v>
      </c>
      <c r="C9" s="44" t="s">
        <v>67</v>
      </c>
      <c r="D9" s="32"/>
      <c r="E9" s="39"/>
      <c r="F9" s="165">
        <v>100</v>
      </c>
      <c r="G9" s="165">
        <v>100</v>
      </c>
      <c r="H9" s="165">
        <v>100</v>
      </c>
      <c r="I9" s="165">
        <v>100</v>
      </c>
      <c r="J9" s="165">
        <v>100</v>
      </c>
      <c r="K9" s="165">
        <v>100</v>
      </c>
      <c r="L9" s="165">
        <v>100</v>
      </c>
      <c r="M9" s="165">
        <v>100</v>
      </c>
    </row>
    <row r="10" spans="2:13" ht="12">
      <c r="B10" s="32">
        <v>13</v>
      </c>
      <c r="C10" s="32"/>
      <c r="D10" s="32"/>
      <c r="E10" s="39"/>
      <c r="F10" s="165">
        <v>96.1</v>
      </c>
      <c r="G10" s="165">
        <v>96.6</v>
      </c>
      <c r="H10" s="165">
        <v>102.9</v>
      </c>
      <c r="I10" s="165">
        <v>99.9</v>
      </c>
      <c r="J10" s="165">
        <v>93.4</v>
      </c>
      <c r="K10" s="165">
        <v>90.1</v>
      </c>
      <c r="L10" s="165">
        <v>105.6</v>
      </c>
      <c r="M10" s="165">
        <v>94.7</v>
      </c>
    </row>
    <row r="11" spans="2:13" ht="12">
      <c r="B11" s="32">
        <v>14</v>
      </c>
      <c r="C11" s="32"/>
      <c r="D11" s="32"/>
      <c r="E11" s="39"/>
      <c r="F11" s="165">
        <v>93.8</v>
      </c>
      <c r="G11" s="165">
        <v>95.9</v>
      </c>
      <c r="H11" s="165">
        <v>105.6</v>
      </c>
      <c r="I11" s="165">
        <v>102</v>
      </c>
      <c r="J11" s="165">
        <v>87.8</v>
      </c>
      <c r="K11" s="165">
        <v>84.6</v>
      </c>
      <c r="L11" s="165">
        <v>101.2</v>
      </c>
      <c r="M11" s="165">
        <v>89.7</v>
      </c>
    </row>
    <row r="12" spans="2:13" s="40" customFormat="1" ht="12">
      <c r="B12" s="32">
        <v>15</v>
      </c>
      <c r="C12" s="32"/>
      <c r="D12" s="32"/>
      <c r="E12" s="39"/>
      <c r="F12" s="165">
        <v>90.8</v>
      </c>
      <c r="G12" s="165">
        <v>89.7</v>
      </c>
      <c r="H12" s="165">
        <v>98.2</v>
      </c>
      <c r="I12" s="165">
        <v>94.2</v>
      </c>
      <c r="J12" s="165">
        <v>91</v>
      </c>
      <c r="K12" s="165">
        <v>72.2</v>
      </c>
      <c r="L12" s="165">
        <v>91.2</v>
      </c>
      <c r="M12" s="165">
        <v>89.9</v>
      </c>
    </row>
    <row r="13" spans="2:13" s="40" customFormat="1" ht="12">
      <c r="B13" s="36">
        <v>16</v>
      </c>
      <c r="C13" s="36"/>
      <c r="D13" s="36"/>
      <c r="E13" s="193"/>
      <c r="F13" s="166">
        <v>93.8</v>
      </c>
      <c r="G13" s="166">
        <v>93.1</v>
      </c>
      <c r="H13" s="166">
        <v>88.2</v>
      </c>
      <c r="I13" s="166">
        <v>89.8</v>
      </c>
      <c r="J13" s="166">
        <v>89.2</v>
      </c>
      <c r="K13" s="166">
        <v>86.4</v>
      </c>
      <c r="L13" s="166">
        <v>94.9</v>
      </c>
      <c r="M13" s="166">
        <v>91.7</v>
      </c>
    </row>
    <row r="14" spans="5:13" ht="6" customHeight="1">
      <c r="E14" s="20"/>
      <c r="F14" s="165"/>
      <c r="G14" s="165"/>
      <c r="H14" s="165"/>
      <c r="I14" s="165"/>
      <c r="J14" s="165"/>
      <c r="K14" s="165"/>
      <c r="L14" s="165"/>
      <c r="M14" s="165"/>
    </row>
    <row r="15" spans="2:13" ht="12">
      <c r="B15" s="31">
        <v>1</v>
      </c>
      <c r="C15" s="14" t="s">
        <v>79</v>
      </c>
      <c r="E15" s="20"/>
      <c r="F15" s="165">
        <v>75.3</v>
      </c>
      <c r="G15" s="165">
        <v>73.8</v>
      </c>
      <c r="H15" s="165">
        <v>82</v>
      </c>
      <c r="I15" s="165">
        <v>74</v>
      </c>
      <c r="J15" s="165">
        <v>79.7</v>
      </c>
      <c r="K15" s="165">
        <v>59.4</v>
      </c>
      <c r="L15" s="165">
        <v>68.1</v>
      </c>
      <c r="M15" s="165">
        <v>74.7</v>
      </c>
    </row>
    <row r="16" spans="2:13" ht="12">
      <c r="B16" s="31">
        <v>2</v>
      </c>
      <c r="C16" s="14"/>
      <c r="E16" s="20"/>
      <c r="F16" s="165">
        <v>74.6</v>
      </c>
      <c r="G16" s="165">
        <v>73.3</v>
      </c>
      <c r="H16" s="165">
        <v>81.3</v>
      </c>
      <c r="I16" s="165">
        <v>77</v>
      </c>
      <c r="J16" s="165">
        <v>74.9</v>
      </c>
      <c r="K16" s="165">
        <v>61.1</v>
      </c>
      <c r="L16" s="165">
        <v>68.5</v>
      </c>
      <c r="M16" s="165">
        <v>73.7</v>
      </c>
    </row>
    <row r="17" spans="2:13" ht="12">
      <c r="B17" s="31">
        <v>3</v>
      </c>
      <c r="C17" s="14"/>
      <c r="E17" s="20"/>
      <c r="F17" s="165">
        <v>75.6</v>
      </c>
      <c r="G17" s="165">
        <v>74.6</v>
      </c>
      <c r="H17" s="165">
        <v>82.2</v>
      </c>
      <c r="I17" s="165">
        <v>76</v>
      </c>
      <c r="J17" s="165">
        <v>83</v>
      </c>
      <c r="K17" s="165">
        <v>60.4</v>
      </c>
      <c r="L17" s="165">
        <v>69.6</v>
      </c>
      <c r="M17" s="165">
        <v>74.4</v>
      </c>
    </row>
    <row r="18" spans="2:13" ht="12">
      <c r="B18" s="31">
        <v>4</v>
      </c>
      <c r="C18" s="14"/>
      <c r="E18" s="20"/>
      <c r="F18" s="165">
        <v>80.9</v>
      </c>
      <c r="G18" s="165">
        <v>84</v>
      </c>
      <c r="H18" s="165">
        <v>77.6</v>
      </c>
      <c r="I18" s="165">
        <v>75.2</v>
      </c>
      <c r="J18" s="165">
        <v>74.5</v>
      </c>
      <c r="K18" s="165">
        <v>82.6</v>
      </c>
      <c r="L18" s="165">
        <v>99.1</v>
      </c>
      <c r="M18" s="165">
        <v>75.6</v>
      </c>
    </row>
    <row r="19" spans="2:13" ht="12">
      <c r="B19" s="31">
        <v>5</v>
      </c>
      <c r="C19" s="14"/>
      <c r="E19" s="20"/>
      <c r="F19" s="165">
        <v>75.9</v>
      </c>
      <c r="G19" s="165">
        <v>75.9</v>
      </c>
      <c r="H19" s="165">
        <v>81.1</v>
      </c>
      <c r="I19" s="165">
        <v>78.6</v>
      </c>
      <c r="J19" s="165">
        <v>74</v>
      </c>
      <c r="K19" s="165">
        <v>65.9</v>
      </c>
      <c r="L19" s="165">
        <v>74.6</v>
      </c>
      <c r="M19" s="165">
        <v>73.7</v>
      </c>
    </row>
    <row r="20" spans="2:13" ht="12">
      <c r="B20" s="31">
        <v>6</v>
      </c>
      <c r="C20" s="14"/>
      <c r="E20" s="20"/>
      <c r="F20" s="165">
        <v>151.8</v>
      </c>
      <c r="G20" s="165">
        <v>143.5</v>
      </c>
      <c r="H20" s="165">
        <v>123.4</v>
      </c>
      <c r="I20" s="165">
        <v>125.4</v>
      </c>
      <c r="J20" s="165">
        <v>140.7</v>
      </c>
      <c r="K20" s="165">
        <v>110.2</v>
      </c>
      <c r="L20" s="165">
        <v>209.2</v>
      </c>
      <c r="M20" s="165">
        <v>155.4</v>
      </c>
    </row>
    <row r="21" spans="2:13" ht="12">
      <c r="B21" s="31">
        <v>7</v>
      </c>
      <c r="C21" s="14"/>
      <c r="E21" s="20"/>
      <c r="F21" s="165">
        <v>92.8</v>
      </c>
      <c r="G21" s="165">
        <v>97.7</v>
      </c>
      <c r="H21" s="165">
        <v>88.8</v>
      </c>
      <c r="I21" s="165">
        <v>101.5</v>
      </c>
      <c r="J21" s="165">
        <v>89.5</v>
      </c>
      <c r="K21" s="165">
        <v>101</v>
      </c>
      <c r="L21" s="165">
        <v>71.1</v>
      </c>
      <c r="M21" s="165">
        <v>85.4</v>
      </c>
    </row>
    <row r="22" spans="2:13" ht="12">
      <c r="B22" s="31">
        <v>8</v>
      </c>
      <c r="C22" s="14"/>
      <c r="E22" s="20"/>
      <c r="F22" s="165">
        <v>77.6</v>
      </c>
      <c r="G22" s="165">
        <v>79.6</v>
      </c>
      <c r="H22" s="165">
        <v>79.1</v>
      </c>
      <c r="I22" s="165">
        <v>77.3</v>
      </c>
      <c r="J22" s="165">
        <v>73.3</v>
      </c>
      <c r="K22" s="165">
        <v>77.2</v>
      </c>
      <c r="L22" s="165">
        <v>75.2</v>
      </c>
      <c r="M22" s="165">
        <v>73.5</v>
      </c>
    </row>
    <row r="23" spans="2:13" ht="12">
      <c r="B23" s="31">
        <v>9</v>
      </c>
      <c r="C23" s="14"/>
      <c r="E23" s="20"/>
      <c r="F23" s="165">
        <v>78.8</v>
      </c>
      <c r="G23" s="165">
        <v>83</v>
      </c>
      <c r="H23" s="165">
        <v>81.6</v>
      </c>
      <c r="I23" s="165">
        <v>76.5</v>
      </c>
      <c r="J23" s="165">
        <v>74.6</v>
      </c>
      <c r="K23" s="165">
        <v>88.9</v>
      </c>
      <c r="L23" s="165">
        <v>72.6</v>
      </c>
      <c r="M23" s="165">
        <v>72.4</v>
      </c>
    </row>
    <row r="24" spans="2:13" ht="12">
      <c r="B24" s="31">
        <v>10</v>
      </c>
      <c r="C24" s="14"/>
      <c r="E24" s="20"/>
      <c r="F24" s="165">
        <v>79</v>
      </c>
      <c r="G24" s="165">
        <v>84.2</v>
      </c>
      <c r="H24" s="165">
        <v>78.2</v>
      </c>
      <c r="I24" s="165">
        <v>74.8</v>
      </c>
      <c r="J24" s="165">
        <v>74</v>
      </c>
      <c r="K24" s="165">
        <v>96.5</v>
      </c>
      <c r="L24" s="165">
        <v>72.5</v>
      </c>
      <c r="M24" s="165">
        <v>71.7</v>
      </c>
    </row>
    <row r="25" spans="2:13" ht="12">
      <c r="B25" s="31">
        <v>11</v>
      </c>
      <c r="C25" s="14"/>
      <c r="E25" s="20"/>
      <c r="F25" s="165">
        <v>80.2</v>
      </c>
      <c r="G25" s="165">
        <v>85.4</v>
      </c>
      <c r="H25" s="165">
        <v>83.1</v>
      </c>
      <c r="I25" s="165">
        <v>80.6</v>
      </c>
      <c r="J25" s="165">
        <v>74.1</v>
      </c>
      <c r="K25" s="165">
        <v>91.5</v>
      </c>
      <c r="L25" s="165">
        <v>76</v>
      </c>
      <c r="M25" s="165">
        <v>72.9</v>
      </c>
    </row>
    <row r="26" spans="2:13" ht="12">
      <c r="B26" s="31">
        <v>12</v>
      </c>
      <c r="C26" s="14"/>
      <c r="E26" s="20"/>
      <c r="F26" s="165">
        <v>182.6</v>
      </c>
      <c r="G26" s="165">
        <v>162.3</v>
      </c>
      <c r="H26" s="165">
        <v>120.3</v>
      </c>
      <c r="I26" s="165">
        <v>160.3</v>
      </c>
      <c r="J26" s="165">
        <v>157.6</v>
      </c>
      <c r="K26" s="165">
        <v>142.1</v>
      </c>
      <c r="L26" s="165">
        <v>181.9</v>
      </c>
      <c r="M26" s="165">
        <v>197.4</v>
      </c>
    </row>
    <row r="27" spans="1:13" ht="16.5" customHeight="1">
      <c r="A27" s="325" t="s">
        <v>268</v>
      </c>
      <c r="B27" s="325"/>
      <c r="C27" s="325"/>
      <c r="D27" s="326"/>
      <c r="E27" s="20"/>
      <c r="F27" s="165"/>
      <c r="G27" s="165"/>
      <c r="H27" s="165"/>
      <c r="I27" s="165"/>
      <c r="J27" s="165"/>
      <c r="K27" s="165"/>
      <c r="L27" s="165"/>
      <c r="M27" s="165"/>
    </row>
    <row r="28" spans="1:13" ht="12.75" customHeight="1">
      <c r="A28" s="50" t="s">
        <v>66</v>
      </c>
      <c r="B28" s="32">
        <v>12</v>
      </c>
      <c r="C28" s="44" t="s">
        <v>80</v>
      </c>
      <c r="D28" s="32"/>
      <c r="E28" s="20"/>
      <c r="F28" s="167">
        <v>0.6</v>
      </c>
      <c r="G28" s="167">
        <v>4.3</v>
      </c>
      <c r="H28" s="167">
        <v>6.2</v>
      </c>
      <c r="I28" s="167">
        <v>4.7</v>
      </c>
      <c r="J28" s="167">
        <v>-2.9</v>
      </c>
      <c r="K28" s="167">
        <v>3.1</v>
      </c>
      <c r="L28" s="167">
        <v>13.8</v>
      </c>
      <c r="M28" s="167">
        <v>-4</v>
      </c>
    </row>
    <row r="29" spans="1:13" ht="12.75" customHeight="1">
      <c r="A29" s="194"/>
      <c r="B29" s="32">
        <v>13</v>
      </c>
      <c r="D29" s="32"/>
      <c r="E29" s="20"/>
      <c r="F29" s="167">
        <v>-3.9</v>
      </c>
      <c r="G29" s="167">
        <v>-3.4</v>
      </c>
      <c r="H29" s="167">
        <v>2.9</v>
      </c>
      <c r="I29" s="167">
        <v>0</v>
      </c>
      <c r="J29" s="167">
        <v>-6.7</v>
      </c>
      <c r="K29" s="167">
        <v>-9.9</v>
      </c>
      <c r="L29" s="167">
        <v>5.6</v>
      </c>
      <c r="M29" s="167">
        <v>-5.2</v>
      </c>
    </row>
    <row r="30" spans="1:13" ht="12.75" customHeight="1">
      <c r="A30" s="194"/>
      <c r="B30" s="32">
        <v>14</v>
      </c>
      <c r="D30" s="32"/>
      <c r="E30" s="20"/>
      <c r="F30" s="167">
        <v>-2.4</v>
      </c>
      <c r="G30" s="167">
        <v>-0.7</v>
      </c>
      <c r="H30" s="167">
        <v>2.6</v>
      </c>
      <c r="I30" s="167">
        <v>2.1</v>
      </c>
      <c r="J30" s="167">
        <v>-6</v>
      </c>
      <c r="K30" s="167">
        <v>-6.1</v>
      </c>
      <c r="L30" s="167">
        <v>-4.2</v>
      </c>
      <c r="M30" s="167">
        <v>-5.3</v>
      </c>
    </row>
    <row r="31" spans="1:13" ht="12.75" customHeight="1">
      <c r="A31" s="194"/>
      <c r="B31" s="32">
        <v>15</v>
      </c>
      <c r="D31" s="36"/>
      <c r="E31" s="20"/>
      <c r="F31" s="167">
        <v>-3.2</v>
      </c>
      <c r="G31" s="167">
        <v>-6.5</v>
      </c>
      <c r="H31" s="167">
        <v>-7</v>
      </c>
      <c r="I31" s="167">
        <v>-7.6</v>
      </c>
      <c r="J31" s="167">
        <v>3.6</v>
      </c>
      <c r="K31" s="167">
        <v>-14.7</v>
      </c>
      <c r="L31" s="167">
        <v>-9.9</v>
      </c>
      <c r="M31" s="167">
        <v>0.2</v>
      </c>
    </row>
    <row r="32" spans="1:13" ht="12.75" customHeight="1">
      <c r="A32" s="194"/>
      <c r="B32" s="32">
        <v>16</v>
      </c>
      <c r="D32" s="36"/>
      <c r="E32" s="20"/>
      <c r="F32" s="167">
        <v>3.3</v>
      </c>
      <c r="G32" s="167">
        <v>3.8</v>
      </c>
      <c r="H32" s="167">
        <v>-10.2</v>
      </c>
      <c r="I32" s="167">
        <v>-4.7</v>
      </c>
      <c r="J32" s="167">
        <v>-2</v>
      </c>
      <c r="K32" s="167">
        <v>19.7</v>
      </c>
      <c r="L32" s="167">
        <v>4.1</v>
      </c>
      <c r="M32" s="167">
        <v>2</v>
      </c>
    </row>
    <row r="33" spans="1:13" ht="4.5" customHeight="1">
      <c r="A33" s="49"/>
      <c r="B33" s="56"/>
      <c r="C33" s="56"/>
      <c r="D33" s="56"/>
      <c r="E33" s="57"/>
      <c r="F33" s="49"/>
      <c r="G33" s="49"/>
      <c r="H33" s="49"/>
      <c r="I33" s="49"/>
      <c r="J33" s="49"/>
      <c r="K33" s="49"/>
      <c r="L33" s="49"/>
      <c r="M33" s="49"/>
    </row>
    <row r="34" ht="3" customHeight="1"/>
    <row r="35" spans="1:3" ht="12">
      <c r="A35" s="121" t="s">
        <v>212</v>
      </c>
      <c r="B35" s="14"/>
      <c r="C35" s="14"/>
    </row>
    <row r="36" spans="1:4" ht="12">
      <c r="A36" s="142" t="s">
        <v>219</v>
      </c>
      <c r="B36" s="14"/>
      <c r="C36" s="14"/>
      <c r="D36" s="14"/>
    </row>
    <row r="37" spans="1:4" ht="12">
      <c r="A37" s="142" t="s">
        <v>267</v>
      </c>
      <c r="B37" s="14"/>
      <c r="C37" s="14"/>
      <c r="D37" s="14"/>
    </row>
    <row r="38" spans="1:4" ht="12">
      <c r="A38" s="142" t="s">
        <v>266</v>
      </c>
      <c r="B38" s="14"/>
      <c r="C38" s="14"/>
      <c r="D38" s="14"/>
    </row>
    <row r="39" spans="1:4" ht="12">
      <c r="A39" s="142"/>
      <c r="D39" s="14"/>
    </row>
  </sheetData>
  <mergeCells count="10">
    <mergeCell ref="A27:D27"/>
    <mergeCell ref="C5:D6"/>
    <mergeCell ref="A1:M1"/>
    <mergeCell ref="K5:K7"/>
    <mergeCell ref="L5:L7"/>
    <mergeCell ref="M5:M7"/>
    <mergeCell ref="F5:G6"/>
    <mergeCell ref="H5:H7"/>
    <mergeCell ref="I5:I7"/>
    <mergeCell ref="J5:J7"/>
  </mergeCells>
  <printOptions horizontalCentered="1"/>
  <pageMargins left="0.5905511811023623" right="0.5905511811023623" top="0.7874015748031497" bottom="0.5905511811023623" header="0.3937007874015748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A1" sqref="A1"/>
    </sheetView>
  </sheetViews>
  <sheetFormatPr defaultColWidth="9.00390625" defaultRowHeight="13.5"/>
  <cols>
    <col min="1" max="1" width="11.50390625" style="2" customWidth="1"/>
    <col min="2" max="2" width="0.875" style="2" customWidth="1"/>
    <col min="3" max="4" width="13.25390625" style="2" customWidth="1"/>
    <col min="5" max="5" width="13.50390625" style="2" customWidth="1"/>
    <col min="6" max="6" width="8.75390625" style="2" customWidth="1"/>
    <col min="7" max="7" width="12.375" style="2" customWidth="1"/>
    <col min="8" max="8" width="8.625" style="2" customWidth="1"/>
    <col min="9" max="9" width="10.00390625" style="2" customWidth="1"/>
    <col min="10" max="10" width="6.75390625" style="2" customWidth="1"/>
    <col min="11" max="11" width="8.25390625" style="2" customWidth="1"/>
    <col min="12" max="12" width="6.875" style="2" customWidth="1"/>
    <col min="13" max="13" width="10.375" style="2" customWidth="1"/>
    <col min="14" max="14" width="8.125" style="2" customWidth="1"/>
    <col min="15" max="15" width="10.125" style="2" customWidth="1"/>
    <col min="16" max="16" width="7.25390625" style="2" customWidth="1"/>
    <col min="17" max="17" width="8.00390625" style="2" customWidth="1"/>
    <col min="18" max="18" width="6.625" style="2" customWidth="1"/>
    <col min="19" max="19" width="8.125" style="2" customWidth="1"/>
    <col min="20" max="20" width="0.875" style="2" customWidth="1"/>
    <col min="21" max="21" width="10.50390625" style="2" customWidth="1"/>
    <col min="22" max="16384" width="8.875" style="2" customWidth="1"/>
  </cols>
  <sheetData>
    <row r="1" spans="8:14" s="58" customFormat="1" ht="18" customHeight="1">
      <c r="H1" s="59"/>
      <c r="I1" s="60" t="s">
        <v>81</v>
      </c>
      <c r="J1" s="61" t="s">
        <v>82</v>
      </c>
      <c r="M1" s="59"/>
      <c r="N1" s="59"/>
    </row>
    <row r="2" spans="8:14" s="58" customFormat="1" ht="12" customHeight="1">
      <c r="H2" s="59"/>
      <c r="I2" s="60"/>
      <c r="J2" s="61"/>
      <c r="M2" s="59"/>
      <c r="N2" s="59"/>
    </row>
    <row r="3" ht="12" customHeight="1">
      <c r="U3" s="62" t="s">
        <v>240</v>
      </c>
    </row>
    <row r="4" spans="1:21" ht="3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58" customFormat="1" ht="15" customHeight="1">
      <c r="A5" s="19" t="s">
        <v>2</v>
      </c>
      <c r="B5" s="14"/>
      <c r="C5" s="336" t="s">
        <v>160</v>
      </c>
      <c r="D5" s="339" t="s">
        <v>161</v>
      </c>
      <c r="E5" s="339" t="s">
        <v>162</v>
      </c>
      <c r="F5" s="339" t="s">
        <v>8</v>
      </c>
      <c r="G5" s="349"/>
      <c r="H5" s="341" t="s">
        <v>163</v>
      </c>
      <c r="I5" s="342"/>
      <c r="J5" s="290" t="s">
        <v>164</v>
      </c>
      <c r="K5" s="291"/>
      <c r="L5" s="350" t="s">
        <v>165</v>
      </c>
      <c r="M5" s="351"/>
      <c r="N5" s="301" t="s">
        <v>166</v>
      </c>
      <c r="O5" s="301"/>
      <c r="P5" s="301" t="s">
        <v>167</v>
      </c>
      <c r="Q5" s="304"/>
      <c r="R5" s="345" t="s">
        <v>168</v>
      </c>
      <c r="S5" s="346"/>
      <c r="T5" s="14"/>
      <c r="U5" s="20" t="s">
        <v>2</v>
      </c>
    </row>
    <row r="6" spans="1:21" s="58" customFormat="1" ht="15" customHeight="1">
      <c r="A6" s="29"/>
      <c r="B6" s="14"/>
      <c r="C6" s="337"/>
      <c r="D6" s="340"/>
      <c r="E6" s="340"/>
      <c r="F6" s="340"/>
      <c r="G6" s="340"/>
      <c r="H6" s="343"/>
      <c r="I6" s="344"/>
      <c r="J6" s="283" t="s">
        <v>169</v>
      </c>
      <c r="K6" s="300"/>
      <c r="L6" s="346"/>
      <c r="M6" s="352"/>
      <c r="N6" s="302" t="s">
        <v>170</v>
      </c>
      <c r="O6" s="302"/>
      <c r="P6" s="302" t="s">
        <v>169</v>
      </c>
      <c r="Q6" s="305"/>
      <c r="R6" s="347"/>
      <c r="S6" s="348"/>
      <c r="T6" s="14"/>
      <c r="U6" s="20"/>
    </row>
    <row r="7" spans="1:21" s="58" customFormat="1" ht="15" customHeight="1">
      <c r="A7" s="173" t="s">
        <v>7</v>
      </c>
      <c r="B7" s="22"/>
      <c r="C7" s="338"/>
      <c r="D7" s="340"/>
      <c r="E7" s="340"/>
      <c r="F7" s="143" t="s">
        <v>27</v>
      </c>
      <c r="G7" s="143" t="s">
        <v>39</v>
      </c>
      <c r="H7" s="143" t="s">
        <v>27</v>
      </c>
      <c r="I7" s="144" t="s">
        <v>39</v>
      </c>
      <c r="J7" s="174" t="s">
        <v>27</v>
      </c>
      <c r="K7" s="143" t="s">
        <v>39</v>
      </c>
      <c r="L7" s="174" t="s">
        <v>27</v>
      </c>
      <c r="M7" s="143" t="s">
        <v>39</v>
      </c>
      <c r="N7" s="143" t="s">
        <v>27</v>
      </c>
      <c r="O7" s="143" t="s">
        <v>39</v>
      </c>
      <c r="P7" s="143" t="s">
        <v>27</v>
      </c>
      <c r="Q7" s="143" t="s">
        <v>39</v>
      </c>
      <c r="R7" s="143" t="s">
        <v>27</v>
      </c>
      <c r="S7" s="144" t="s">
        <v>39</v>
      </c>
      <c r="T7" s="93"/>
      <c r="U7" s="79" t="s">
        <v>7</v>
      </c>
    </row>
    <row r="8" spans="1:21" ht="4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0"/>
    </row>
    <row r="9" spans="1:21" ht="18" customHeight="1">
      <c r="A9" s="7" t="s">
        <v>300</v>
      </c>
      <c r="B9" s="6"/>
      <c r="C9" s="176">
        <v>7608</v>
      </c>
      <c r="D9" s="176">
        <v>145662</v>
      </c>
      <c r="E9" s="63">
        <v>8402191</v>
      </c>
      <c r="F9" s="63">
        <f aca="true" t="shared" si="0" ref="F9:G13">SUM(H9,J9,L9,N9,P9,R9)</f>
        <v>16960</v>
      </c>
      <c r="G9" s="63">
        <f t="shared" si="0"/>
        <v>4563420</v>
      </c>
      <c r="H9" s="63">
        <v>4538</v>
      </c>
      <c r="I9" s="63">
        <v>112162</v>
      </c>
      <c r="J9" s="63">
        <v>166</v>
      </c>
      <c r="K9" s="63">
        <v>302712</v>
      </c>
      <c r="L9" s="63">
        <v>11003</v>
      </c>
      <c r="M9" s="63">
        <v>2059279</v>
      </c>
      <c r="N9" s="63">
        <v>1231</v>
      </c>
      <c r="O9" s="63">
        <v>2060112</v>
      </c>
      <c r="P9" s="63">
        <v>3</v>
      </c>
      <c r="Q9" s="63">
        <v>16910</v>
      </c>
      <c r="R9" s="63">
        <v>19</v>
      </c>
      <c r="S9" s="63">
        <v>12245</v>
      </c>
      <c r="T9" s="6"/>
      <c r="U9" s="11" t="s">
        <v>300</v>
      </c>
    </row>
    <row r="10" spans="1:21" ht="18" customHeight="1">
      <c r="A10" s="7">
        <v>13</v>
      </c>
      <c r="B10" s="6"/>
      <c r="C10" s="176">
        <v>7546</v>
      </c>
      <c r="D10" s="176">
        <v>146724</v>
      </c>
      <c r="E10" s="63">
        <v>9203610</v>
      </c>
      <c r="F10" s="63">
        <f t="shared" si="0"/>
        <v>16623</v>
      </c>
      <c r="G10" s="63">
        <f t="shared" si="0"/>
        <v>4538560</v>
      </c>
      <c r="H10" s="63">
        <v>4528</v>
      </c>
      <c r="I10" s="63">
        <v>114142</v>
      </c>
      <c r="J10" s="63">
        <v>168</v>
      </c>
      <c r="K10" s="63">
        <v>301601</v>
      </c>
      <c r="L10" s="63">
        <v>10657</v>
      </c>
      <c r="M10" s="63">
        <v>1981687</v>
      </c>
      <c r="N10" s="63">
        <v>1241</v>
      </c>
      <c r="O10" s="63">
        <v>2075808</v>
      </c>
      <c r="P10" s="63">
        <v>5</v>
      </c>
      <c r="Q10" s="63">
        <v>45346</v>
      </c>
      <c r="R10" s="63">
        <v>24</v>
      </c>
      <c r="S10" s="63">
        <v>19976</v>
      </c>
      <c r="T10" s="6"/>
      <c r="U10" s="11">
        <v>13</v>
      </c>
    </row>
    <row r="11" spans="1:21" ht="18" customHeight="1">
      <c r="A11" s="7">
        <v>14</v>
      </c>
      <c r="B11" s="6"/>
      <c r="C11" s="176">
        <v>7339</v>
      </c>
      <c r="D11" s="176">
        <v>140993</v>
      </c>
      <c r="E11" s="63">
        <v>9333326</v>
      </c>
      <c r="F11" s="63">
        <f t="shared" si="0"/>
        <v>16720</v>
      </c>
      <c r="G11" s="63">
        <f t="shared" si="0"/>
        <v>4557371</v>
      </c>
      <c r="H11" s="63">
        <v>4599</v>
      </c>
      <c r="I11" s="63">
        <v>106366</v>
      </c>
      <c r="J11" s="63">
        <v>163</v>
      </c>
      <c r="K11" s="63">
        <v>311222</v>
      </c>
      <c r="L11" s="63">
        <v>10676</v>
      </c>
      <c r="M11" s="63">
        <v>2006636</v>
      </c>
      <c r="N11" s="63">
        <v>1257</v>
      </c>
      <c r="O11" s="63">
        <v>2097552</v>
      </c>
      <c r="P11" s="63">
        <v>4</v>
      </c>
      <c r="Q11" s="63">
        <v>20425</v>
      </c>
      <c r="R11" s="63">
        <v>21</v>
      </c>
      <c r="S11" s="63">
        <v>15170</v>
      </c>
      <c r="T11" s="6"/>
      <c r="U11" s="11">
        <v>14</v>
      </c>
    </row>
    <row r="12" spans="1:21" s="218" customFormat="1" ht="18" customHeight="1">
      <c r="A12" s="7">
        <v>15</v>
      </c>
      <c r="B12" s="6"/>
      <c r="C12" s="176">
        <v>7225</v>
      </c>
      <c r="D12" s="176">
        <v>149621</v>
      </c>
      <c r="E12" s="63">
        <v>8686455</v>
      </c>
      <c r="F12" s="63">
        <f t="shared" si="0"/>
        <v>16138</v>
      </c>
      <c r="G12" s="63">
        <f t="shared" si="0"/>
        <v>4524616</v>
      </c>
      <c r="H12" s="63">
        <v>4323</v>
      </c>
      <c r="I12" s="63">
        <v>109725</v>
      </c>
      <c r="J12" s="63">
        <v>159</v>
      </c>
      <c r="K12" s="63">
        <v>292228</v>
      </c>
      <c r="L12" s="63">
        <v>10365</v>
      </c>
      <c r="M12" s="63">
        <v>1952950</v>
      </c>
      <c r="N12" s="63">
        <v>1265</v>
      </c>
      <c r="O12" s="63">
        <v>2116996</v>
      </c>
      <c r="P12" s="63">
        <v>7</v>
      </c>
      <c r="Q12" s="63">
        <v>37125</v>
      </c>
      <c r="R12" s="63">
        <v>19</v>
      </c>
      <c r="S12" s="63">
        <v>15592</v>
      </c>
      <c r="T12" s="6"/>
      <c r="U12" s="11">
        <v>15</v>
      </c>
    </row>
    <row r="13" spans="1:21" s="218" customFormat="1" ht="18" customHeight="1">
      <c r="A13" s="213">
        <v>16</v>
      </c>
      <c r="B13" s="214"/>
      <c r="C13" s="215">
        <v>7197</v>
      </c>
      <c r="D13" s="215">
        <v>148335</v>
      </c>
      <c r="E13" s="216">
        <v>8770727</v>
      </c>
      <c r="F13" s="216">
        <f t="shared" si="0"/>
        <v>16016</v>
      </c>
      <c r="G13" s="216">
        <f t="shared" si="0"/>
        <v>4423298</v>
      </c>
      <c r="H13" s="216">
        <v>4288</v>
      </c>
      <c r="I13" s="216">
        <v>117523</v>
      </c>
      <c r="J13" s="216">
        <v>155</v>
      </c>
      <c r="K13" s="216">
        <v>262548</v>
      </c>
      <c r="L13" s="216">
        <v>10276</v>
      </c>
      <c r="M13" s="216">
        <v>1868604</v>
      </c>
      <c r="N13" s="216">
        <v>1277</v>
      </c>
      <c r="O13" s="216">
        <v>2143002</v>
      </c>
      <c r="P13" s="216">
        <v>4</v>
      </c>
      <c r="Q13" s="216">
        <v>19768</v>
      </c>
      <c r="R13" s="216">
        <v>16</v>
      </c>
      <c r="S13" s="216">
        <v>11853</v>
      </c>
      <c r="T13" s="214"/>
      <c r="U13" s="217">
        <v>16</v>
      </c>
    </row>
    <row r="14" spans="1:21" ht="4.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0"/>
    </row>
    <row r="15" spans="1:21" ht="4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="1" customFormat="1" ht="11.25">
      <c r="A16" s="1" t="s">
        <v>260</v>
      </c>
    </row>
    <row r="17" s="1" customFormat="1" ht="11.25">
      <c r="A17" s="181" t="s">
        <v>274</v>
      </c>
    </row>
    <row r="18" s="1" customFormat="1" ht="11.25">
      <c r="A18" s="64" t="s">
        <v>305</v>
      </c>
    </row>
    <row r="19" s="1" customFormat="1" ht="11.25">
      <c r="A19" s="64" t="s">
        <v>306</v>
      </c>
    </row>
    <row r="20" s="1" customFormat="1" ht="11.25">
      <c r="A20" s="181" t="s">
        <v>297</v>
      </c>
    </row>
  </sheetData>
  <mergeCells count="13">
    <mergeCell ref="P5:Q5"/>
    <mergeCell ref="P6:Q6"/>
    <mergeCell ref="R5:S6"/>
    <mergeCell ref="F5:G6"/>
    <mergeCell ref="J5:K5"/>
    <mergeCell ref="J6:K6"/>
    <mergeCell ref="L5:M6"/>
    <mergeCell ref="N5:O5"/>
    <mergeCell ref="N6:O6"/>
    <mergeCell ref="C5:C7"/>
    <mergeCell ref="D5:D7"/>
    <mergeCell ref="E5:E7"/>
    <mergeCell ref="H5:I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875" style="2" customWidth="1"/>
    <col min="2" max="2" width="3.625" style="98" bestFit="1" customWidth="1"/>
    <col min="3" max="3" width="6.00390625" style="2" customWidth="1"/>
    <col min="4" max="4" width="1.25" style="2" customWidth="1"/>
    <col min="5" max="5" width="5.875" style="2" customWidth="1"/>
    <col min="6" max="6" width="6.25390625" style="2" customWidth="1"/>
    <col min="7" max="7" width="5.875" style="2" customWidth="1"/>
    <col min="8" max="8" width="6.25390625" style="2" customWidth="1"/>
    <col min="9" max="9" width="5.875" style="2" customWidth="1"/>
    <col min="10" max="10" width="6.25390625" style="2" customWidth="1"/>
    <col min="11" max="11" width="5.875" style="2" customWidth="1"/>
    <col min="12" max="12" width="6.25390625" style="2" customWidth="1"/>
    <col min="13" max="13" width="5.875" style="2" customWidth="1"/>
    <col min="14" max="14" width="7.125" style="2" customWidth="1"/>
    <col min="15" max="15" width="5.875" style="2" customWidth="1"/>
    <col min="16" max="16" width="6.25390625" style="2" customWidth="1"/>
    <col min="17" max="17" width="5.50390625" style="2" customWidth="1"/>
    <col min="18" max="18" width="6.25390625" style="2" customWidth="1"/>
    <col min="19" max="19" width="5.625" style="2" customWidth="1"/>
    <col min="20" max="20" width="6.25390625" style="2" customWidth="1"/>
    <col min="21" max="21" width="5.625" style="2" customWidth="1"/>
    <col min="22" max="22" width="6.50390625" style="2" customWidth="1"/>
    <col min="23" max="23" width="5.00390625" style="2" customWidth="1"/>
    <col min="24" max="24" width="5.75390625" style="2" customWidth="1"/>
    <col min="25" max="25" width="5.50390625" style="2" customWidth="1"/>
    <col min="26" max="26" width="6.00390625" style="2" customWidth="1"/>
    <col min="27" max="27" width="5.50390625" style="2" customWidth="1"/>
    <col min="28" max="28" width="6.125" style="2" customWidth="1"/>
    <col min="29" max="30" width="5.50390625" style="2" customWidth="1"/>
    <col min="31" max="31" width="5.625" style="2" customWidth="1"/>
    <col min="32" max="32" width="5.875" style="2" customWidth="1"/>
    <col min="33" max="16384" width="8.875" style="2" customWidth="1"/>
  </cols>
  <sheetData>
    <row r="1" spans="2:17" s="65" customFormat="1" ht="18" customHeight="1">
      <c r="B1" s="189"/>
      <c r="P1" s="60" t="s">
        <v>83</v>
      </c>
      <c r="Q1" s="61" t="s">
        <v>84</v>
      </c>
    </row>
    <row r="2" spans="2:17" s="65" customFormat="1" ht="12" customHeight="1">
      <c r="B2" s="189"/>
      <c r="P2" s="60"/>
      <c r="Q2" s="61"/>
    </row>
    <row r="3" spans="2:17" s="65" customFormat="1" ht="12" customHeight="1">
      <c r="B3" s="189"/>
      <c r="P3" s="60"/>
      <c r="Q3" s="61"/>
    </row>
    <row r="4" spans="1:16" ht="3" customHeight="1">
      <c r="A4" s="9"/>
      <c r="B4" s="19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32" s="58" customFormat="1" ht="21.75" customHeight="1">
      <c r="A5" s="15"/>
      <c r="B5" s="51"/>
      <c r="C5" s="17" t="s">
        <v>2</v>
      </c>
      <c r="D5" s="14"/>
      <c r="E5" s="353" t="s">
        <v>85</v>
      </c>
      <c r="F5" s="354"/>
      <c r="G5" s="359" t="s">
        <v>86</v>
      </c>
      <c r="H5" s="360"/>
      <c r="I5" s="360"/>
      <c r="J5" s="360"/>
      <c r="K5" s="360"/>
      <c r="L5" s="360"/>
      <c r="M5" s="360"/>
      <c r="N5" s="360"/>
      <c r="O5" s="360"/>
      <c r="P5" s="360"/>
      <c r="Q5" s="366" t="s">
        <v>87</v>
      </c>
      <c r="R5" s="364"/>
      <c r="S5" s="364"/>
      <c r="T5" s="364"/>
      <c r="U5" s="364"/>
      <c r="V5" s="364"/>
      <c r="W5" s="364" t="s">
        <v>88</v>
      </c>
      <c r="X5" s="364"/>
      <c r="Y5" s="364"/>
      <c r="Z5" s="364"/>
      <c r="AA5" s="364"/>
      <c r="AB5" s="364"/>
      <c r="AC5" s="364"/>
      <c r="AD5" s="364"/>
      <c r="AE5" s="364"/>
      <c r="AF5" s="359"/>
    </row>
    <row r="6" spans="1:32" s="58" customFormat="1" ht="18" customHeight="1">
      <c r="A6" s="14"/>
      <c r="B6" s="31"/>
      <c r="C6" s="29"/>
      <c r="D6" s="14"/>
      <c r="E6" s="355"/>
      <c r="F6" s="356"/>
      <c r="G6" s="289" t="s">
        <v>171</v>
      </c>
      <c r="H6" s="289"/>
      <c r="I6" s="361" t="s">
        <v>294</v>
      </c>
      <c r="J6" s="362"/>
      <c r="K6" s="289" t="s">
        <v>172</v>
      </c>
      <c r="L6" s="289"/>
      <c r="M6" s="292" t="s">
        <v>173</v>
      </c>
      <c r="N6" s="292"/>
      <c r="O6" s="292" t="s">
        <v>174</v>
      </c>
      <c r="P6" s="281"/>
      <c r="Q6" s="367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5"/>
    </row>
    <row r="7" spans="1:32" s="58" customFormat="1" ht="18" customHeight="1">
      <c r="A7" s="14"/>
      <c r="B7" s="31"/>
      <c r="C7" s="29"/>
      <c r="D7" s="14"/>
      <c r="E7" s="357"/>
      <c r="F7" s="358"/>
      <c r="G7" s="302"/>
      <c r="H7" s="302"/>
      <c r="I7" s="302" t="s">
        <v>175</v>
      </c>
      <c r="J7" s="302"/>
      <c r="K7" s="302" t="s">
        <v>89</v>
      </c>
      <c r="L7" s="302"/>
      <c r="M7" s="292"/>
      <c r="N7" s="292"/>
      <c r="O7" s="292"/>
      <c r="P7" s="281"/>
      <c r="Q7" s="367" t="s">
        <v>90</v>
      </c>
      <c r="R7" s="363"/>
      <c r="S7" s="363" t="s">
        <v>91</v>
      </c>
      <c r="T7" s="363"/>
      <c r="U7" s="363" t="s">
        <v>92</v>
      </c>
      <c r="V7" s="363"/>
      <c r="W7" s="363" t="s">
        <v>176</v>
      </c>
      <c r="X7" s="363"/>
      <c r="Y7" s="363" t="s">
        <v>177</v>
      </c>
      <c r="Z7" s="363"/>
      <c r="AA7" s="363" t="s">
        <v>178</v>
      </c>
      <c r="AB7" s="363"/>
      <c r="AC7" s="363" t="s">
        <v>179</v>
      </c>
      <c r="AD7" s="363"/>
      <c r="AE7" s="363" t="s">
        <v>180</v>
      </c>
      <c r="AF7" s="365"/>
    </row>
    <row r="8" spans="1:32" s="58" customFormat="1" ht="26.25" customHeight="1">
      <c r="A8" s="22" t="s">
        <v>181</v>
      </c>
      <c r="B8" s="52"/>
      <c r="C8" s="23"/>
      <c r="D8" s="93"/>
      <c r="E8" s="70" t="s">
        <v>93</v>
      </c>
      <c r="F8" s="53" t="s">
        <v>94</v>
      </c>
      <c r="G8" s="53" t="s">
        <v>93</v>
      </c>
      <c r="H8" s="53" t="s">
        <v>94</v>
      </c>
      <c r="I8" s="70" t="s">
        <v>93</v>
      </c>
      <c r="J8" s="53" t="s">
        <v>94</v>
      </c>
      <c r="K8" s="70" t="s">
        <v>93</v>
      </c>
      <c r="L8" s="53" t="s">
        <v>94</v>
      </c>
      <c r="M8" s="70" t="s">
        <v>93</v>
      </c>
      <c r="N8" s="53" t="s">
        <v>94</v>
      </c>
      <c r="O8" s="70" t="s">
        <v>93</v>
      </c>
      <c r="P8" s="71" t="s">
        <v>94</v>
      </c>
      <c r="Q8" s="72" t="s">
        <v>93</v>
      </c>
      <c r="R8" s="73" t="s">
        <v>94</v>
      </c>
      <c r="S8" s="73" t="s">
        <v>93</v>
      </c>
      <c r="T8" s="73" t="s">
        <v>94</v>
      </c>
      <c r="U8" s="73" t="s">
        <v>93</v>
      </c>
      <c r="V8" s="73" t="s">
        <v>94</v>
      </c>
      <c r="W8" s="73" t="s">
        <v>93</v>
      </c>
      <c r="X8" s="73" t="s">
        <v>94</v>
      </c>
      <c r="Y8" s="73" t="s">
        <v>93</v>
      </c>
      <c r="Z8" s="73" t="s">
        <v>94</v>
      </c>
      <c r="AA8" s="73" t="s">
        <v>93</v>
      </c>
      <c r="AB8" s="73" t="s">
        <v>94</v>
      </c>
      <c r="AC8" s="73" t="s">
        <v>93</v>
      </c>
      <c r="AD8" s="73" t="s">
        <v>94</v>
      </c>
      <c r="AE8" s="73" t="s">
        <v>93</v>
      </c>
      <c r="AF8" s="71" t="s">
        <v>94</v>
      </c>
    </row>
    <row r="9" spans="1:32" ht="4.5" customHeight="1">
      <c r="A9" s="6"/>
      <c r="B9" s="197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s="58" customFormat="1" ht="26.25" customHeight="1">
      <c r="A10" s="15" t="s">
        <v>254</v>
      </c>
      <c r="B10" s="32">
        <v>12</v>
      </c>
      <c r="C10" s="195" t="s">
        <v>181</v>
      </c>
      <c r="D10" s="14"/>
      <c r="E10" s="74">
        <f aca="true" t="shared" si="0" ref="E10:F14">SUM(G10,I10,K10,M10,O10)</f>
        <v>629</v>
      </c>
      <c r="F10" s="74">
        <f t="shared" si="0"/>
        <v>55680</v>
      </c>
      <c r="G10" s="74">
        <v>471</v>
      </c>
      <c r="H10" s="74">
        <v>32141</v>
      </c>
      <c r="I10" s="74">
        <v>38</v>
      </c>
      <c r="J10" s="74">
        <v>2160</v>
      </c>
      <c r="K10" s="74">
        <v>4</v>
      </c>
      <c r="L10" s="74">
        <v>219</v>
      </c>
      <c r="M10" s="74">
        <v>38</v>
      </c>
      <c r="N10" s="74">
        <v>1717</v>
      </c>
      <c r="O10" s="74">
        <v>78</v>
      </c>
      <c r="P10" s="74">
        <v>19443</v>
      </c>
      <c r="Q10" s="74">
        <v>295</v>
      </c>
      <c r="R10" s="74">
        <v>29759</v>
      </c>
      <c r="S10" s="74">
        <v>156</v>
      </c>
      <c r="T10" s="74">
        <v>10059</v>
      </c>
      <c r="U10" s="74">
        <v>178</v>
      </c>
      <c r="V10" s="74">
        <v>15862</v>
      </c>
      <c r="W10" s="74">
        <v>312</v>
      </c>
      <c r="X10" s="74">
        <v>3799</v>
      </c>
      <c r="Y10" s="74">
        <v>174</v>
      </c>
      <c r="Z10" s="74">
        <v>9667</v>
      </c>
      <c r="AA10" s="74">
        <v>129</v>
      </c>
      <c r="AB10" s="74">
        <v>28361</v>
      </c>
      <c r="AC10" s="74">
        <v>10</v>
      </c>
      <c r="AD10" s="74">
        <v>7342</v>
      </c>
      <c r="AE10" s="74">
        <v>4</v>
      </c>
      <c r="AF10" s="74">
        <v>6511</v>
      </c>
    </row>
    <row r="11" spans="1:32" s="58" customFormat="1" ht="26.25" customHeight="1">
      <c r="A11" s="32"/>
      <c r="B11" s="32">
        <v>13</v>
      </c>
      <c r="C11" s="37"/>
      <c r="D11" s="14"/>
      <c r="E11" s="74">
        <f t="shared" si="0"/>
        <v>623</v>
      </c>
      <c r="F11" s="74">
        <f t="shared" si="0"/>
        <v>54823</v>
      </c>
      <c r="G11" s="74">
        <v>467</v>
      </c>
      <c r="H11" s="74">
        <v>31434</v>
      </c>
      <c r="I11" s="74">
        <v>36</v>
      </c>
      <c r="J11" s="74">
        <v>2175</v>
      </c>
      <c r="K11" s="74">
        <v>4</v>
      </c>
      <c r="L11" s="74">
        <v>219</v>
      </c>
      <c r="M11" s="74">
        <v>37</v>
      </c>
      <c r="N11" s="74">
        <v>1677</v>
      </c>
      <c r="O11" s="74">
        <v>79</v>
      </c>
      <c r="P11" s="74">
        <v>19318</v>
      </c>
      <c r="Q11" s="74">
        <v>287</v>
      </c>
      <c r="R11" s="74">
        <v>28323</v>
      </c>
      <c r="S11" s="74">
        <v>150</v>
      </c>
      <c r="T11" s="74">
        <v>9675</v>
      </c>
      <c r="U11" s="74">
        <v>186</v>
      </c>
      <c r="V11" s="74">
        <v>16825</v>
      </c>
      <c r="W11" s="74">
        <v>312</v>
      </c>
      <c r="X11" s="74">
        <v>3736</v>
      </c>
      <c r="Y11" s="74">
        <v>175</v>
      </c>
      <c r="Z11" s="74">
        <v>9845</v>
      </c>
      <c r="AA11" s="74">
        <v>121</v>
      </c>
      <c r="AB11" s="74">
        <v>26598</v>
      </c>
      <c r="AC11" s="74">
        <v>10</v>
      </c>
      <c r="AD11" s="74">
        <v>7209</v>
      </c>
      <c r="AE11" s="74">
        <v>5</v>
      </c>
      <c r="AF11" s="74">
        <v>7435</v>
      </c>
    </row>
    <row r="12" spans="1:32" s="58" customFormat="1" ht="26.25" customHeight="1">
      <c r="A12" s="32"/>
      <c r="B12" s="32">
        <v>14</v>
      </c>
      <c r="C12" s="37"/>
      <c r="D12" s="14"/>
      <c r="E12" s="74">
        <f t="shared" si="0"/>
        <v>598</v>
      </c>
      <c r="F12" s="74">
        <f t="shared" si="0"/>
        <v>53416</v>
      </c>
      <c r="G12" s="74">
        <v>452</v>
      </c>
      <c r="H12" s="74">
        <v>30692</v>
      </c>
      <c r="I12" s="74">
        <v>26</v>
      </c>
      <c r="J12" s="74">
        <v>2135</v>
      </c>
      <c r="K12" s="74">
        <v>4</v>
      </c>
      <c r="L12" s="74">
        <v>213</v>
      </c>
      <c r="M12" s="74">
        <v>37</v>
      </c>
      <c r="N12" s="74">
        <v>1702</v>
      </c>
      <c r="O12" s="74">
        <v>79</v>
      </c>
      <c r="P12" s="74">
        <v>18674</v>
      </c>
      <c r="Q12" s="74">
        <v>275</v>
      </c>
      <c r="R12" s="74">
        <v>27593</v>
      </c>
      <c r="S12" s="74">
        <v>144</v>
      </c>
      <c r="T12" s="74">
        <v>9374</v>
      </c>
      <c r="U12" s="74">
        <v>179</v>
      </c>
      <c r="V12" s="74">
        <v>16449</v>
      </c>
      <c r="W12" s="74">
        <v>288</v>
      </c>
      <c r="X12" s="74">
        <v>3475</v>
      </c>
      <c r="Y12" s="74">
        <v>184</v>
      </c>
      <c r="Z12" s="74">
        <v>10639</v>
      </c>
      <c r="AA12" s="74">
        <v>111</v>
      </c>
      <c r="AB12" s="74">
        <v>24725</v>
      </c>
      <c r="AC12" s="74">
        <v>10</v>
      </c>
      <c r="AD12" s="74">
        <v>7055</v>
      </c>
      <c r="AE12" s="74">
        <v>5</v>
      </c>
      <c r="AF12" s="74">
        <v>7522</v>
      </c>
    </row>
    <row r="13" spans="1:32" s="58" customFormat="1" ht="26.25" customHeight="1">
      <c r="A13" s="32"/>
      <c r="B13" s="32">
        <v>15</v>
      </c>
      <c r="C13" s="37"/>
      <c r="D13" s="14"/>
      <c r="E13" s="74">
        <f t="shared" si="0"/>
        <v>588</v>
      </c>
      <c r="F13" s="74">
        <f t="shared" si="0"/>
        <v>50495</v>
      </c>
      <c r="G13" s="74">
        <v>444</v>
      </c>
      <c r="H13" s="74">
        <v>29375</v>
      </c>
      <c r="I13" s="74">
        <v>26</v>
      </c>
      <c r="J13" s="74">
        <v>2040</v>
      </c>
      <c r="K13" s="74">
        <v>4</v>
      </c>
      <c r="L13" s="74">
        <v>206</v>
      </c>
      <c r="M13" s="74">
        <v>35</v>
      </c>
      <c r="N13" s="74">
        <v>1636</v>
      </c>
      <c r="O13" s="74">
        <v>79</v>
      </c>
      <c r="P13" s="74">
        <v>17238</v>
      </c>
      <c r="Q13" s="74">
        <v>272</v>
      </c>
      <c r="R13" s="74">
        <v>26193</v>
      </c>
      <c r="S13" s="74">
        <v>141</v>
      </c>
      <c r="T13" s="74">
        <v>8915</v>
      </c>
      <c r="U13" s="74">
        <v>175</v>
      </c>
      <c r="V13" s="74">
        <v>15387</v>
      </c>
      <c r="W13" s="74">
        <v>280</v>
      </c>
      <c r="X13" s="74">
        <v>3349</v>
      </c>
      <c r="Y13" s="74">
        <v>185</v>
      </c>
      <c r="Z13" s="74">
        <v>10271</v>
      </c>
      <c r="AA13" s="74">
        <v>109</v>
      </c>
      <c r="AB13" s="74">
        <v>23980</v>
      </c>
      <c r="AC13" s="74">
        <v>10</v>
      </c>
      <c r="AD13" s="74">
        <v>6708</v>
      </c>
      <c r="AE13" s="74">
        <v>4</v>
      </c>
      <c r="AF13" s="74">
        <v>6187</v>
      </c>
    </row>
    <row r="14" spans="1:32" s="75" customFormat="1" ht="26.25" customHeight="1">
      <c r="A14" s="36"/>
      <c r="B14" s="36">
        <v>16</v>
      </c>
      <c r="C14" s="209"/>
      <c r="D14" s="40"/>
      <c r="E14" s="207">
        <f t="shared" si="0"/>
        <v>565</v>
      </c>
      <c r="F14" s="207">
        <f t="shared" si="0"/>
        <v>47843</v>
      </c>
      <c r="G14" s="207">
        <v>427</v>
      </c>
      <c r="H14" s="207">
        <v>27735</v>
      </c>
      <c r="I14" s="207">
        <v>21</v>
      </c>
      <c r="J14" s="207">
        <v>1989</v>
      </c>
      <c r="K14" s="207">
        <v>4</v>
      </c>
      <c r="L14" s="207">
        <v>211</v>
      </c>
      <c r="M14" s="207">
        <v>33</v>
      </c>
      <c r="N14" s="207">
        <v>1217</v>
      </c>
      <c r="O14" s="207">
        <v>80</v>
      </c>
      <c r="P14" s="207">
        <v>16691</v>
      </c>
      <c r="Q14" s="207">
        <v>262</v>
      </c>
      <c r="R14" s="207">
        <v>24879</v>
      </c>
      <c r="S14" s="207">
        <v>135</v>
      </c>
      <c r="T14" s="207">
        <v>8632</v>
      </c>
      <c r="U14" s="207">
        <v>168</v>
      </c>
      <c r="V14" s="207">
        <v>14332</v>
      </c>
      <c r="W14" s="207">
        <v>270</v>
      </c>
      <c r="X14" s="207">
        <v>3243</v>
      </c>
      <c r="Y14" s="207">
        <v>173</v>
      </c>
      <c r="Z14" s="207">
        <v>9545</v>
      </c>
      <c r="AA14" s="207">
        <v>108</v>
      </c>
      <c r="AB14" s="207">
        <v>22856</v>
      </c>
      <c r="AC14" s="207">
        <v>10</v>
      </c>
      <c r="AD14" s="207">
        <v>6420</v>
      </c>
      <c r="AE14" s="207">
        <v>4</v>
      </c>
      <c r="AF14" s="207">
        <v>5779</v>
      </c>
    </row>
    <row r="15" spans="1:32" ht="4.5" customHeight="1">
      <c r="A15" s="41"/>
      <c r="B15" s="196"/>
      <c r="C15" s="18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6:23" ht="3.75" customHeight="1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" s="1" customFormat="1" ht="11.25">
      <c r="A17" s="1" t="s">
        <v>304</v>
      </c>
      <c r="B17" s="198"/>
    </row>
  </sheetData>
  <mergeCells count="19">
    <mergeCell ref="W7:X7"/>
    <mergeCell ref="U7:V7"/>
    <mergeCell ref="W5:AF6"/>
    <mergeCell ref="Y7:Z7"/>
    <mergeCell ref="AA7:AB7"/>
    <mergeCell ref="AC7:AD7"/>
    <mergeCell ref="AE7:AF7"/>
    <mergeCell ref="Q5:V6"/>
    <mergeCell ref="Q7:R7"/>
    <mergeCell ref="S7:T7"/>
    <mergeCell ref="E5:F7"/>
    <mergeCell ref="G5:P5"/>
    <mergeCell ref="I6:J6"/>
    <mergeCell ref="K6:L6"/>
    <mergeCell ref="I7:J7"/>
    <mergeCell ref="K7:L7"/>
    <mergeCell ref="G6:H7"/>
    <mergeCell ref="M6:N7"/>
    <mergeCell ref="O6:P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375" style="2" customWidth="1"/>
    <col min="2" max="2" width="3.625" style="2" bestFit="1" customWidth="1"/>
    <col min="3" max="3" width="4.875" style="2" customWidth="1"/>
    <col min="4" max="4" width="1.25" style="2" customWidth="1"/>
    <col min="5" max="9" width="12.50390625" style="2" customWidth="1"/>
    <col min="10" max="10" width="13.00390625" style="2" customWidth="1"/>
    <col min="11" max="13" width="12.50390625" style="2" customWidth="1"/>
    <col min="14" max="14" width="12.875" style="2" customWidth="1"/>
    <col min="15" max="16" width="13.00390625" style="2" customWidth="1"/>
    <col min="17" max="17" width="0.875" style="2" customWidth="1"/>
    <col min="18" max="18" width="5.375" style="2" customWidth="1"/>
    <col min="19" max="19" width="3.50390625" style="2" customWidth="1"/>
    <col min="20" max="20" width="4.875" style="2" customWidth="1"/>
    <col min="21" max="16384" width="8.875" style="2" customWidth="1"/>
  </cols>
  <sheetData>
    <row r="1" spans="9:13" s="76" customFormat="1" ht="18" customHeight="1">
      <c r="I1" s="59"/>
      <c r="J1" s="60" t="s">
        <v>95</v>
      </c>
      <c r="K1" s="61" t="s">
        <v>275</v>
      </c>
      <c r="L1" s="59"/>
      <c r="M1" s="59"/>
    </row>
    <row r="2" spans="9:13" s="76" customFormat="1" ht="12" customHeight="1">
      <c r="I2" s="59"/>
      <c r="J2" s="60"/>
      <c r="K2" s="61"/>
      <c r="L2" s="59"/>
      <c r="M2" s="59"/>
    </row>
    <row r="3" spans="9:13" s="76" customFormat="1" ht="12" customHeight="1">
      <c r="I3" s="59"/>
      <c r="J3" s="60"/>
      <c r="K3" s="61"/>
      <c r="L3" s="59"/>
      <c r="M3" s="59"/>
    </row>
    <row r="4" spans="1:18" ht="4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0" s="58" customFormat="1" ht="21" customHeight="1">
      <c r="A5" s="42"/>
      <c r="B5" s="42"/>
      <c r="C5" s="17" t="s">
        <v>2</v>
      </c>
      <c r="D5" s="14"/>
      <c r="E5" s="353" t="s">
        <v>96</v>
      </c>
      <c r="F5" s="353"/>
      <c r="G5" s="354"/>
      <c r="H5" s="77"/>
      <c r="I5" s="199"/>
      <c r="J5" s="90" t="s">
        <v>97</v>
      </c>
      <c r="K5" s="22" t="s">
        <v>182</v>
      </c>
      <c r="L5" s="78"/>
      <c r="M5" s="78"/>
      <c r="N5" s="78"/>
      <c r="O5" s="78"/>
      <c r="P5" s="78"/>
      <c r="Q5" s="14"/>
      <c r="R5" s="20" t="s">
        <v>2</v>
      </c>
      <c r="S5" s="16"/>
      <c r="T5" s="16"/>
    </row>
    <row r="6" spans="1:18" ht="21" customHeight="1">
      <c r="A6" s="6"/>
      <c r="B6" s="6"/>
      <c r="C6" s="5"/>
      <c r="D6" s="200"/>
      <c r="E6" s="357"/>
      <c r="F6" s="357"/>
      <c r="G6" s="358"/>
      <c r="H6" s="370" t="s">
        <v>183</v>
      </c>
      <c r="I6" s="368" t="s">
        <v>184</v>
      </c>
      <c r="J6" s="369"/>
      <c r="K6" s="369" t="s">
        <v>98</v>
      </c>
      <c r="L6" s="372"/>
      <c r="M6" s="368" t="s">
        <v>185</v>
      </c>
      <c r="N6" s="372"/>
      <c r="O6" s="368" t="s">
        <v>99</v>
      </c>
      <c r="P6" s="369"/>
      <c r="Q6" s="12"/>
      <c r="R6" s="10"/>
    </row>
    <row r="7" spans="1:20" s="58" customFormat="1" ht="21" customHeight="1">
      <c r="A7" s="22" t="s">
        <v>181</v>
      </c>
      <c r="B7" s="22"/>
      <c r="C7" s="23"/>
      <c r="D7" s="93"/>
      <c r="E7" s="25" t="s">
        <v>100</v>
      </c>
      <c r="F7" s="67" t="s">
        <v>186</v>
      </c>
      <c r="G7" s="67" t="s">
        <v>187</v>
      </c>
      <c r="H7" s="371"/>
      <c r="I7" s="26" t="s">
        <v>100</v>
      </c>
      <c r="J7" s="68" t="s">
        <v>187</v>
      </c>
      <c r="K7" s="25" t="s">
        <v>100</v>
      </c>
      <c r="L7" s="67" t="s">
        <v>187</v>
      </c>
      <c r="M7" s="25" t="s">
        <v>100</v>
      </c>
      <c r="N7" s="67" t="s">
        <v>187</v>
      </c>
      <c r="O7" s="25" t="s">
        <v>100</v>
      </c>
      <c r="P7" s="68" t="s">
        <v>187</v>
      </c>
      <c r="Q7" s="80"/>
      <c r="R7" s="79"/>
      <c r="S7" s="22"/>
      <c r="T7" s="15" t="s">
        <v>181</v>
      </c>
    </row>
    <row r="8" spans="1:20" ht="4.5" customHeight="1">
      <c r="A8" s="6"/>
      <c r="B8" s="188"/>
      <c r="C8" s="18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0"/>
      <c r="T8" s="188"/>
    </row>
    <row r="9" spans="1:20" s="58" customFormat="1" ht="21" customHeight="1">
      <c r="A9" s="15" t="s">
        <v>254</v>
      </c>
      <c r="B9" s="32">
        <v>12</v>
      </c>
      <c r="C9" s="195" t="s">
        <v>181</v>
      </c>
      <c r="D9" s="14"/>
      <c r="E9" s="81">
        <v>14</v>
      </c>
      <c r="F9" s="81">
        <v>1975</v>
      </c>
      <c r="G9" s="81">
        <v>158</v>
      </c>
      <c r="H9" s="82">
        <v>35</v>
      </c>
      <c r="I9" s="82">
        <v>2</v>
      </c>
      <c r="J9" s="82">
        <v>35</v>
      </c>
      <c r="K9" s="82" t="s">
        <v>263</v>
      </c>
      <c r="L9" s="82" t="s">
        <v>263</v>
      </c>
      <c r="M9" s="81">
        <v>6</v>
      </c>
      <c r="N9" s="81">
        <v>123</v>
      </c>
      <c r="O9" s="82" t="s">
        <v>263</v>
      </c>
      <c r="P9" s="82" t="s">
        <v>263</v>
      </c>
      <c r="Q9" s="14"/>
      <c r="R9" s="261" t="s">
        <v>254</v>
      </c>
      <c r="S9" s="14">
        <v>12</v>
      </c>
      <c r="T9" s="50" t="s">
        <v>181</v>
      </c>
    </row>
    <row r="10" spans="1:19" s="58" customFormat="1" ht="21" customHeight="1">
      <c r="A10" s="32"/>
      <c r="B10" s="32">
        <v>13</v>
      </c>
      <c r="C10" s="37"/>
      <c r="D10" s="14"/>
      <c r="E10" s="81">
        <v>10</v>
      </c>
      <c r="F10" s="81">
        <v>2296</v>
      </c>
      <c r="G10" s="81">
        <v>518</v>
      </c>
      <c r="H10" s="81">
        <v>2</v>
      </c>
      <c r="I10" s="81">
        <v>2</v>
      </c>
      <c r="J10" s="81">
        <v>201</v>
      </c>
      <c r="K10" s="82" t="s">
        <v>263</v>
      </c>
      <c r="L10" s="82" t="s">
        <v>263</v>
      </c>
      <c r="M10" s="81">
        <v>6</v>
      </c>
      <c r="N10" s="81">
        <v>317</v>
      </c>
      <c r="O10" s="82" t="s">
        <v>263</v>
      </c>
      <c r="P10" s="82" t="s">
        <v>263</v>
      </c>
      <c r="Q10" s="14"/>
      <c r="R10" s="48"/>
      <c r="S10" s="58">
        <v>13</v>
      </c>
    </row>
    <row r="11" spans="1:19" s="58" customFormat="1" ht="21" customHeight="1">
      <c r="A11" s="32"/>
      <c r="B11" s="32">
        <v>14</v>
      </c>
      <c r="C11" s="37"/>
      <c r="D11" s="14"/>
      <c r="E11" s="81">
        <v>34</v>
      </c>
      <c r="F11" s="81">
        <v>9177</v>
      </c>
      <c r="G11" s="81">
        <v>4629</v>
      </c>
      <c r="H11" s="81">
        <v>1218</v>
      </c>
      <c r="I11" s="81">
        <v>3</v>
      </c>
      <c r="J11" s="81">
        <v>305</v>
      </c>
      <c r="K11" s="82">
        <v>0</v>
      </c>
      <c r="L11" s="82">
        <v>0</v>
      </c>
      <c r="M11" s="81">
        <v>27</v>
      </c>
      <c r="N11" s="81">
        <v>4324</v>
      </c>
      <c r="O11" s="82" t="s">
        <v>263</v>
      </c>
      <c r="P11" s="82" t="s">
        <v>263</v>
      </c>
      <c r="Q11" s="14"/>
      <c r="R11" s="48"/>
      <c r="S11" s="58">
        <v>14</v>
      </c>
    </row>
    <row r="12" spans="1:19" s="75" customFormat="1" ht="21" customHeight="1">
      <c r="A12" s="32"/>
      <c r="B12" s="32">
        <v>15</v>
      </c>
      <c r="C12" s="37"/>
      <c r="D12" s="14"/>
      <c r="E12" s="81">
        <v>5</v>
      </c>
      <c r="F12" s="81">
        <v>398</v>
      </c>
      <c r="G12" s="81">
        <v>65</v>
      </c>
      <c r="H12" s="81">
        <v>0</v>
      </c>
      <c r="I12" s="81">
        <v>0</v>
      </c>
      <c r="J12" s="81">
        <v>0</v>
      </c>
      <c r="K12" s="82">
        <v>0</v>
      </c>
      <c r="L12" s="82">
        <v>0</v>
      </c>
      <c r="M12" s="81">
        <v>2</v>
      </c>
      <c r="N12" s="81">
        <v>65</v>
      </c>
      <c r="O12" s="82">
        <v>0</v>
      </c>
      <c r="P12" s="82">
        <v>0</v>
      </c>
      <c r="Q12" s="14"/>
      <c r="R12" s="48"/>
      <c r="S12" s="58">
        <v>15</v>
      </c>
    </row>
    <row r="13" spans="1:19" s="75" customFormat="1" ht="21" customHeight="1">
      <c r="A13" s="36"/>
      <c r="B13" s="36">
        <v>16</v>
      </c>
      <c r="C13" s="209"/>
      <c r="D13" s="40"/>
      <c r="E13" s="83">
        <v>5</v>
      </c>
      <c r="F13" s="83">
        <v>182</v>
      </c>
      <c r="G13" s="83">
        <v>151</v>
      </c>
      <c r="H13" s="83">
        <v>150</v>
      </c>
      <c r="I13" s="83">
        <v>1</v>
      </c>
      <c r="J13" s="83">
        <v>150</v>
      </c>
      <c r="K13" s="219">
        <v>0</v>
      </c>
      <c r="L13" s="219">
        <v>0</v>
      </c>
      <c r="M13" s="83">
        <v>1</v>
      </c>
      <c r="N13" s="83">
        <v>1</v>
      </c>
      <c r="O13" s="219">
        <v>0</v>
      </c>
      <c r="P13" s="219">
        <v>0</v>
      </c>
      <c r="Q13" s="40"/>
      <c r="R13" s="206"/>
      <c r="S13" s="75">
        <v>16</v>
      </c>
    </row>
    <row r="14" spans="1:20" ht="4.5" customHeight="1">
      <c r="A14" s="6"/>
      <c r="B14" s="9"/>
      <c r="C14" s="8"/>
      <c r="D14" s="6"/>
      <c r="E14" s="6"/>
      <c r="F14" s="6"/>
      <c r="G14" s="6"/>
      <c r="H14" s="6"/>
      <c r="I14" s="9"/>
      <c r="J14" s="9"/>
      <c r="K14" s="6"/>
      <c r="L14" s="6"/>
      <c r="M14" s="6"/>
      <c r="N14" s="6"/>
      <c r="O14" s="6"/>
      <c r="P14" s="6"/>
      <c r="Q14" s="6"/>
      <c r="R14" s="10"/>
      <c r="S14" s="9"/>
      <c r="T14" s="9"/>
    </row>
    <row r="15" spans="1:18" ht="5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="1" customFormat="1" ht="11.25">
      <c r="A16" s="1" t="s">
        <v>304</v>
      </c>
    </row>
  </sheetData>
  <mergeCells count="6">
    <mergeCell ref="O6:P6"/>
    <mergeCell ref="H6:H7"/>
    <mergeCell ref="E5:G6"/>
    <mergeCell ref="I6:J6"/>
    <mergeCell ref="K6:L6"/>
    <mergeCell ref="M6:N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8"/>
  <sheetViews>
    <sheetView workbookViewId="0" topLeftCell="S1">
      <selection activeCell="G12" sqref="G12"/>
    </sheetView>
  </sheetViews>
  <sheetFormatPr defaultColWidth="9.00390625" defaultRowHeight="13.5"/>
  <cols>
    <col min="1" max="1" width="9.625" style="2" customWidth="1"/>
    <col min="2" max="2" width="0.875" style="2" customWidth="1"/>
    <col min="3" max="4" width="8.25390625" style="2" customWidth="1"/>
    <col min="5" max="6" width="7.50390625" style="2" customWidth="1"/>
    <col min="7" max="7" width="7.25390625" style="2" customWidth="1"/>
    <col min="8" max="12" width="7.00390625" style="2" customWidth="1"/>
    <col min="13" max="13" width="7.50390625" style="2" customWidth="1"/>
    <col min="14" max="16" width="7.00390625" style="2" customWidth="1"/>
    <col min="17" max="19" width="7.125" style="2" customWidth="1"/>
    <col min="20" max="20" width="7.375" style="2" customWidth="1"/>
    <col min="21" max="21" width="7.125" style="2" customWidth="1"/>
    <col min="22" max="22" width="7.875" style="2" customWidth="1"/>
    <col min="23" max="23" width="15.625" style="2" customWidth="1"/>
    <col min="24" max="24" width="0.74609375" style="2" customWidth="1"/>
    <col min="25" max="25" width="10.125" style="2" customWidth="1"/>
    <col min="26" max="16384" width="8.875" style="2" customWidth="1"/>
  </cols>
  <sheetData>
    <row r="1" spans="10:17" s="65" customFormat="1" ht="18" customHeight="1">
      <c r="J1" s="59"/>
      <c r="K1" s="59"/>
      <c r="M1" s="60" t="s">
        <v>101</v>
      </c>
      <c r="N1" s="61" t="s">
        <v>102</v>
      </c>
      <c r="O1" s="59"/>
      <c r="P1" s="59"/>
      <c r="Q1" s="59"/>
    </row>
    <row r="2" spans="1:24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0:25" s="84" customFormat="1" ht="12" customHeight="1">
      <c r="J3" s="85"/>
      <c r="K3" s="85"/>
      <c r="L3" s="86"/>
      <c r="M3" s="87"/>
      <c r="N3" s="85"/>
      <c r="O3" s="85"/>
      <c r="P3" s="85"/>
      <c r="Q3" s="85"/>
      <c r="Y3" s="62" t="s">
        <v>279</v>
      </c>
    </row>
    <row r="4" spans="1:25" ht="4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8"/>
    </row>
    <row r="5" spans="1:25" s="58" customFormat="1" ht="25.5" customHeight="1">
      <c r="A5" s="19" t="s">
        <v>2</v>
      </c>
      <c r="B5" s="14"/>
      <c r="C5" s="373" t="s">
        <v>277</v>
      </c>
      <c r="D5" s="366"/>
      <c r="E5" s="374" t="s">
        <v>278</v>
      </c>
      <c r="F5" s="366"/>
      <c r="G5" s="89" t="s">
        <v>111</v>
      </c>
      <c r="H5" s="359" t="s">
        <v>103</v>
      </c>
      <c r="I5" s="360"/>
      <c r="J5" s="366"/>
      <c r="K5" s="359" t="s">
        <v>280</v>
      </c>
      <c r="L5" s="360"/>
      <c r="M5" s="360"/>
      <c r="N5" s="360" t="s">
        <v>104</v>
      </c>
      <c r="O5" s="360"/>
      <c r="P5" s="366"/>
      <c r="Q5" s="359" t="s">
        <v>105</v>
      </c>
      <c r="R5" s="360"/>
      <c r="S5" s="366"/>
      <c r="T5" s="359" t="s">
        <v>106</v>
      </c>
      <c r="U5" s="360"/>
      <c r="V5" s="366"/>
      <c r="W5" s="190" t="s">
        <v>188</v>
      </c>
      <c r="X5" s="14"/>
      <c r="Y5" s="91" t="s">
        <v>2</v>
      </c>
    </row>
    <row r="6" spans="1:25" s="58" customFormat="1" ht="24" customHeight="1">
      <c r="A6" s="23" t="s">
        <v>7</v>
      </c>
      <c r="B6" s="24"/>
      <c r="C6" s="25" t="s">
        <v>189</v>
      </c>
      <c r="D6" s="26" t="s">
        <v>107</v>
      </c>
      <c r="E6" s="26" t="s">
        <v>189</v>
      </c>
      <c r="F6" s="129" t="s">
        <v>109</v>
      </c>
      <c r="G6" s="69" t="s">
        <v>190</v>
      </c>
      <c r="H6" s="129" t="s">
        <v>189</v>
      </c>
      <c r="I6" s="129" t="s">
        <v>109</v>
      </c>
      <c r="J6" s="129" t="s">
        <v>39</v>
      </c>
      <c r="K6" s="129" t="s">
        <v>108</v>
      </c>
      <c r="L6" s="129" t="s">
        <v>109</v>
      </c>
      <c r="M6" s="201" t="s">
        <v>39</v>
      </c>
      <c r="N6" s="124" t="s">
        <v>189</v>
      </c>
      <c r="O6" s="129" t="s">
        <v>109</v>
      </c>
      <c r="P6" s="129" t="s">
        <v>39</v>
      </c>
      <c r="Q6" s="129" t="s">
        <v>189</v>
      </c>
      <c r="R6" s="129" t="s">
        <v>109</v>
      </c>
      <c r="S6" s="129" t="s">
        <v>39</v>
      </c>
      <c r="T6" s="129" t="s">
        <v>189</v>
      </c>
      <c r="U6" s="129" t="s">
        <v>109</v>
      </c>
      <c r="V6" s="129" t="s">
        <v>39</v>
      </c>
      <c r="W6" s="68" t="s">
        <v>191</v>
      </c>
      <c r="X6" s="93"/>
      <c r="Y6" s="79" t="s">
        <v>7</v>
      </c>
    </row>
    <row r="7" spans="1:25" ht="4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10"/>
    </row>
    <row r="8" spans="1:25" s="97" customFormat="1" ht="22.5" customHeight="1">
      <c r="A8" s="94" t="s">
        <v>301</v>
      </c>
      <c r="B8" s="95"/>
      <c r="C8" s="95">
        <v>135872</v>
      </c>
      <c r="D8" s="95">
        <v>326427</v>
      </c>
      <c r="E8" s="95">
        <v>5426</v>
      </c>
      <c r="F8" s="95">
        <v>7470</v>
      </c>
      <c r="G8" s="178">
        <f>F8/D8*1000</f>
        <v>22.884136422538578</v>
      </c>
      <c r="H8" s="95">
        <v>4591</v>
      </c>
      <c r="I8" s="95">
        <v>6584</v>
      </c>
      <c r="J8" s="95">
        <v>4124</v>
      </c>
      <c r="K8" s="95">
        <v>4328</v>
      </c>
      <c r="L8" s="95">
        <v>6063</v>
      </c>
      <c r="M8" s="95">
        <v>1359</v>
      </c>
      <c r="N8" s="95">
        <v>408</v>
      </c>
      <c r="O8" s="95">
        <v>543</v>
      </c>
      <c r="P8" s="95">
        <v>44</v>
      </c>
      <c r="Q8" s="96">
        <v>555</v>
      </c>
      <c r="R8" s="96">
        <v>565</v>
      </c>
      <c r="S8" s="96">
        <v>136</v>
      </c>
      <c r="T8" s="95">
        <v>4724</v>
      </c>
      <c r="U8" s="95">
        <v>6011</v>
      </c>
      <c r="V8" s="95">
        <v>7360</v>
      </c>
      <c r="W8" s="81">
        <v>168</v>
      </c>
      <c r="X8" s="95"/>
      <c r="Y8" s="177" t="s">
        <v>301</v>
      </c>
    </row>
    <row r="9" spans="1:25" s="97" customFormat="1" ht="22.5" customHeight="1">
      <c r="A9" s="94">
        <v>13</v>
      </c>
      <c r="B9" s="95"/>
      <c r="C9" s="95">
        <v>137323</v>
      </c>
      <c r="D9" s="95">
        <v>327074</v>
      </c>
      <c r="E9" s="95">
        <v>5827</v>
      </c>
      <c r="F9" s="95">
        <v>8069</v>
      </c>
      <c r="G9" s="178">
        <f>F9/D9*1000</f>
        <v>24.67025810672814</v>
      </c>
      <c r="H9" s="95">
        <v>4958</v>
      </c>
      <c r="I9" s="95">
        <v>7150</v>
      </c>
      <c r="J9" s="95">
        <v>4495</v>
      </c>
      <c r="K9" s="95">
        <v>4685</v>
      </c>
      <c r="L9" s="95">
        <v>6595</v>
      </c>
      <c r="M9" s="95">
        <v>1476</v>
      </c>
      <c r="N9" s="95">
        <v>450</v>
      </c>
      <c r="O9" s="95">
        <v>623</v>
      </c>
      <c r="P9" s="95">
        <v>49</v>
      </c>
      <c r="Q9" s="96">
        <v>689</v>
      </c>
      <c r="R9" s="96">
        <v>703</v>
      </c>
      <c r="S9" s="96">
        <v>161</v>
      </c>
      <c r="T9" s="95">
        <v>5012</v>
      </c>
      <c r="U9" s="95">
        <v>6332</v>
      </c>
      <c r="V9" s="95">
        <v>7446</v>
      </c>
      <c r="W9" s="81">
        <v>160</v>
      </c>
      <c r="X9" s="95"/>
      <c r="Y9" s="177">
        <v>13</v>
      </c>
    </row>
    <row r="10" spans="1:25" s="97" customFormat="1" ht="22.5" customHeight="1">
      <c r="A10" s="94">
        <v>14</v>
      </c>
      <c r="B10" s="95"/>
      <c r="C10" s="95">
        <v>142065</v>
      </c>
      <c r="D10" s="95">
        <v>332429</v>
      </c>
      <c r="E10" s="95">
        <v>6216</v>
      </c>
      <c r="F10" s="95">
        <v>8672</v>
      </c>
      <c r="G10" s="178">
        <f>F10/D10*1000</f>
        <v>26.086773416278362</v>
      </c>
      <c r="H10" s="95">
        <v>5336</v>
      </c>
      <c r="I10" s="95">
        <v>7727</v>
      </c>
      <c r="J10" s="95">
        <v>4858</v>
      </c>
      <c r="K10" s="95">
        <v>5068</v>
      </c>
      <c r="L10" s="95">
        <v>7182</v>
      </c>
      <c r="M10" s="95">
        <v>1621</v>
      </c>
      <c r="N10" s="95">
        <v>502</v>
      </c>
      <c r="O10" s="95">
        <v>707</v>
      </c>
      <c r="P10" s="95">
        <v>55</v>
      </c>
      <c r="Q10" s="95">
        <v>836</v>
      </c>
      <c r="R10" s="95">
        <v>858</v>
      </c>
      <c r="S10" s="95">
        <v>229</v>
      </c>
      <c r="T10" s="95">
        <v>5482</v>
      </c>
      <c r="U10" s="95">
        <v>7043</v>
      </c>
      <c r="V10" s="95">
        <v>8391</v>
      </c>
      <c r="W10" s="81">
        <v>181</v>
      </c>
      <c r="X10" s="95"/>
      <c r="Y10" s="177">
        <v>14</v>
      </c>
    </row>
    <row r="11" spans="1:25" s="223" customFormat="1" ht="22.5" customHeight="1">
      <c r="A11" s="94">
        <v>15</v>
      </c>
      <c r="B11" s="95"/>
      <c r="C11" s="95">
        <v>143310</v>
      </c>
      <c r="D11" s="95">
        <v>332850</v>
      </c>
      <c r="E11" s="95">
        <v>6641</v>
      </c>
      <c r="F11" s="95">
        <v>9285</v>
      </c>
      <c r="G11" s="178">
        <f>F11/D11*1000</f>
        <v>27.89544840018026</v>
      </c>
      <c r="H11" s="95">
        <v>5723</v>
      </c>
      <c r="I11" s="95">
        <v>8294</v>
      </c>
      <c r="J11" s="95">
        <v>5211</v>
      </c>
      <c r="K11" s="95">
        <v>5436</v>
      </c>
      <c r="L11" s="95">
        <v>7738</v>
      </c>
      <c r="M11" s="95">
        <v>1791</v>
      </c>
      <c r="N11" s="95">
        <v>535</v>
      </c>
      <c r="O11" s="95">
        <v>748</v>
      </c>
      <c r="P11" s="95">
        <v>62</v>
      </c>
      <c r="Q11" s="95">
        <v>914</v>
      </c>
      <c r="R11" s="95">
        <v>953</v>
      </c>
      <c r="S11" s="95">
        <v>258</v>
      </c>
      <c r="T11" s="95">
        <v>5856</v>
      </c>
      <c r="U11" s="95">
        <v>7396</v>
      </c>
      <c r="V11" s="95">
        <v>8530</v>
      </c>
      <c r="W11" s="81">
        <v>185</v>
      </c>
      <c r="X11" s="95"/>
      <c r="Y11" s="177">
        <v>15</v>
      </c>
    </row>
    <row r="12" spans="1:25" s="223" customFormat="1" ht="22.5" customHeight="1">
      <c r="A12" s="220">
        <v>16</v>
      </c>
      <c r="B12" s="202"/>
      <c r="C12" s="202">
        <v>146888</v>
      </c>
      <c r="D12" s="202">
        <v>332713</v>
      </c>
      <c r="E12" s="202">
        <v>6788</v>
      </c>
      <c r="F12" s="202">
        <v>9451</v>
      </c>
      <c r="G12" s="221">
        <v>28.2</v>
      </c>
      <c r="H12" s="202">
        <v>5854</v>
      </c>
      <c r="I12" s="202">
        <v>8449</v>
      </c>
      <c r="J12" s="202">
        <v>5239</v>
      </c>
      <c r="K12" s="202">
        <v>5622</v>
      </c>
      <c r="L12" s="202">
        <v>7962</v>
      </c>
      <c r="M12" s="202">
        <v>1902</v>
      </c>
      <c r="N12" s="202">
        <v>544</v>
      </c>
      <c r="O12" s="202">
        <v>768</v>
      </c>
      <c r="P12" s="202">
        <v>61</v>
      </c>
      <c r="Q12" s="202">
        <v>948</v>
      </c>
      <c r="R12" s="202">
        <v>979</v>
      </c>
      <c r="S12" s="202">
        <v>241</v>
      </c>
      <c r="T12" s="202">
        <v>5921</v>
      </c>
      <c r="U12" s="202">
        <v>7595</v>
      </c>
      <c r="V12" s="202">
        <v>8829</v>
      </c>
      <c r="W12" s="83">
        <v>166</v>
      </c>
      <c r="X12" s="202"/>
      <c r="Y12" s="222">
        <v>16</v>
      </c>
    </row>
    <row r="13" spans="1:25" ht="4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0"/>
    </row>
    <row r="14" spans="1:25" ht="3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="1" customFormat="1" ht="11.25">
      <c r="A15" s="1" t="s">
        <v>110</v>
      </c>
    </row>
    <row r="16" s="1" customFormat="1" ht="11.25">
      <c r="A16" s="181" t="s">
        <v>255</v>
      </c>
    </row>
    <row r="17" s="1" customFormat="1" ht="11.25">
      <c r="A17" s="181" t="s">
        <v>281</v>
      </c>
    </row>
    <row r="18" ht="12">
      <c r="A18" s="181" t="s">
        <v>276</v>
      </c>
    </row>
  </sheetData>
  <mergeCells count="7">
    <mergeCell ref="Q5:S5"/>
    <mergeCell ref="T5:V5"/>
    <mergeCell ref="C5:D5"/>
    <mergeCell ref="E5:F5"/>
    <mergeCell ref="H5:J5"/>
    <mergeCell ref="N5:P5"/>
    <mergeCell ref="K5:M5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7" sqref="G7:G10"/>
    </sheetView>
  </sheetViews>
  <sheetFormatPr defaultColWidth="9.00390625" defaultRowHeight="13.5"/>
  <cols>
    <col min="1" max="1" width="10.75390625" style="2" customWidth="1"/>
    <col min="2" max="2" width="0.875" style="2" customWidth="1"/>
    <col min="3" max="8" width="13.50390625" style="2" customWidth="1"/>
    <col min="9" max="16384" width="8.875" style="2" customWidth="1"/>
  </cols>
  <sheetData>
    <row r="1" spans="1:8" s="58" customFormat="1" ht="18" customHeight="1">
      <c r="A1" s="294" t="s">
        <v>298</v>
      </c>
      <c r="B1" s="294"/>
      <c r="C1" s="294"/>
      <c r="D1" s="294"/>
      <c r="E1" s="294"/>
      <c r="F1" s="294"/>
      <c r="G1" s="294"/>
      <c r="H1" s="294"/>
    </row>
    <row r="2" ht="12" customHeight="1">
      <c r="H2" s="3"/>
    </row>
    <row r="3" ht="12" customHeight="1">
      <c r="H3" s="3" t="s">
        <v>112</v>
      </c>
    </row>
    <row r="4" ht="1.5" customHeight="1">
      <c r="H4" s="3"/>
    </row>
    <row r="5" spans="1:8" s="97" customFormat="1" ht="18.75" customHeight="1">
      <c r="A5" s="99" t="s">
        <v>2</v>
      </c>
      <c r="B5" s="100"/>
      <c r="C5" s="101" t="s">
        <v>113</v>
      </c>
      <c r="D5" s="375" t="s">
        <v>114</v>
      </c>
      <c r="E5" s="377" t="s">
        <v>115</v>
      </c>
      <c r="F5" s="378"/>
      <c r="G5" s="379"/>
      <c r="H5" s="180" t="s">
        <v>192</v>
      </c>
    </row>
    <row r="6" spans="1:8" s="97" customFormat="1" ht="24.75" customHeight="1">
      <c r="A6" s="102" t="s">
        <v>7</v>
      </c>
      <c r="B6" s="103"/>
      <c r="C6" s="104" t="s">
        <v>193</v>
      </c>
      <c r="D6" s="376"/>
      <c r="E6" s="179" t="s">
        <v>249</v>
      </c>
      <c r="F6" s="179" t="s">
        <v>250</v>
      </c>
      <c r="G6" s="105" t="s">
        <v>116</v>
      </c>
      <c r="H6" s="106" t="s">
        <v>117</v>
      </c>
    </row>
    <row r="7" spans="1:8" s="97" customFormat="1" ht="16.5" customHeight="1">
      <c r="A7" s="94" t="s">
        <v>291</v>
      </c>
      <c r="B7" s="95"/>
      <c r="C7" s="95">
        <v>60004</v>
      </c>
      <c r="D7" s="95">
        <v>8320</v>
      </c>
      <c r="E7" s="95">
        <v>3971</v>
      </c>
      <c r="F7" s="95">
        <v>2379</v>
      </c>
      <c r="G7" s="95">
        <f>SUM(E7:F7)</f>
        <v>6350</v>
      </c>
      <c r="H7" s="95">
        <v>14939247</v>
      </c>
    </row>
    <row r="8" spans="1:8" s="97" customFormat="1" ht="16.5" customHeight="1">
      <c r="A8" s="94">
        <v>14</v>
      </c>
      <c r="B8" s="95"/>
      <c r="C8" s="95">
        <v>61586</v>
      </c>
      <c r="D8" s="95">
        <v>9701</v>
      </c>
      <c r="E8" s="95">
        <v>4950</v>
      </c>
      <c r="F8" s="95">
        <v>2462</v>
      </c>
      <c r="G8" s="95">
        <f>SUM(E8:F8)</f>
        <v>7412</v>
      </c>
      <c r="H8" s="97">
        <v>16171058</v>
      </c>
    </row>
    <row r="9" spans="1:8" s="223" customFormat="1" ht="16.5" customHeight="1">
      <c r="A9" s="94">
        <v>15</v>
      </c>
      <c r="B9" s="95"/>
      <c r="C9" s="95">
        <v>62716</v>
      </c>
      <c r="D9" s="95">
        <v>10808</v>
      </c>
      <c r="E9" s="95">
        <v>5913</v>
      </c>
      <c r="F9" s="95">
        <v>2434</v>
      </c>
      <c r="G9" s="95">
        <f>SUM(E9:F9)</f>
        <v>8347</v>
      </c>
      <c r="H9" s="97">
        <v>16681833</v>
      </c>
    </row>
    <row r="10" spans="1:8" s="223" customFormat="1" ht="16.5" customHeight="1">
      <c r="A10" s="220">
        <v>16</v>
      </c>
      <c r="B10" s="202"/>
      <c r="C10" s="202">
        <v>63864</v>
      </c>
      <c r="D10" s="202">
        <v>12031</v>
      </c>
      <c r="E10" s="202">
        <v>6603</v>
      </c>
      <c r="F10" s="202">
        <v>2284</v>
      </c>
      <c r="G10" s="202">
        <f>SUM(E10:F10)</f>
        <v>8887</v>
      </c>
      <c r="H10" s="223">
        <v>17479230</v>
      </c>
    </row>
    <row r="11" spans="1:8" ht="3" customHeight="1">
      <c r="A11" s="8"/>
      <c r="B11" s="9"/>
      <c r="C11" s="9"/>
      <c r="D11" s="9"/>
      <c r="E11" s="9"/>
      <c r="F11" s="9"/>
      <c r="G11" s="9"/>
      <c r="H11" s="9"/>
    </row>
    <row r="12" ht="2.25" customHeight="1"/>
    <row r="13" s="1" customFormat="1" ht="11.25">
      <c r="A13" s="1" t="s">
        <v>118</v>
      </c>
    </row>
    <row r="14" s="1" customFormat="1" ht="11.25">
      <c r="A14" s="181" t="s">
        <v>256</v>
      </c>
    </row>
    <row r="15" s="1" customFormat="1" ht="11.25">
      <c r="A15" s="64" t="s">
        <v>119</v>
      </c>
    </row>
    <row r="16" s="1" customFormat="1" ht="11.25">
      <c r="A16" s="64"/>
    </row>
    <row r="17" spans="1:8" s="58" customFormat="1" ht="18" customHeight="1">
      <c r="A17" s="294" t="s">
        <v>299</v>
      </c>
      <c r="B17" s="294"/>
      <c r="C17" s="294"/>
      <c r="D17" s="294"/>
      <c r="E17" s="294"/>
      <c r="F17" s="294"/>
      <c r="G17" s="294"/>
      <c r="H17" s="294"/>
    </row>
  </sheetData>
  <mergeCells count="4">
    <mergeCell ref="A17:H17"/>
    <mergeCell ref="D5:D6"/>
    <mergeCell ref="E5:G5"/>
    <mergeCell ref="A1:H1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ignoredErrors>
    <ignoredError sqref="G7:G10" formulaRange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G1"/>
    </sheetView>
  </sheetViews>
  <sheetFormatPr defaultColWidth="9.00390625" defaultRowHeight="13.5"/>
  <cols>
    <col min="1" max="1" width="15.50390625" style="2" customWidth="1"/>
    <col min="2" max="2" width="0.875" style="2" customWidth="1"/>
    <col min="3" max="3" width="13.25390625" style="2" customWidth="1"/>
    <col min="4" max="4" width="16.25390625" style="2" customWidth="1"/>
    <col min="5" max="5" width="15.875" style="2" customWidth="1"/>
    <col min="6" max="7" width="14.75390625" style="2" customWidth="1"/>
    <col min="8" max="16384" width="8.875" style="2" customWidth="1"/>
  </cols>
  <sheetData>
    <row r="1" spans="1:7" s="108" customFormat="1" ht="18" customHeight="1">
      <c r="A1" s="380" t="s">
        <v>120</v>
      </c>
      <c r="B1" s="380"/>
      <c r="C1" s="380"/>
      <c r="D1" s="380"/>
      <c r="E1" s="380"/>
      <c r="F1" s="380"/>
      <c r="G1" s="380"/>
    </row>
    <row r="3" spans="1:7" ht="12">
      <c r="A3" s="293" t="s">
        <v>121</v>
      </c>
      <c r="B3" s="293"/>
      <c r="C3" s="293"/>
      <c r="D3" s="293"/>
      <c r="E3" s="293"/>
      <c r="F3" s="293"/>
      <c r="G3" s="293"/>
    </row>
    <row r="4" ht="3.75" customHeight="1"/>
    <row r="5" spans="1:7" s="58" customFormat="1" ht="19.5" customHeight="1">
      <c r="A5" s="17" t="s">
        <v>2</v>
      </c>
      <c r="B5" s="109"/>
      <c r="C5" s="360" t="s">
        <v>122</v>
      </c>
      <c r="D5" s="360"/>
      <c r="E5" s="360"/>
      <c r="F5" s="360"/>
      <c r="G5" s="360"/>
    </row>
    <row r="6" spans="1:7" s="58" customFormat="1" ht="19.5" customHeight="1">
      <c r="A6" s="23" t="s">
        <v>7</v>
      </c>
      <c r="B6" s="24"/>
      <c r="C6" s="124" t="s">
        <v>8</v>
      </c>
      <c r="D6" s="26" t="s">
        <v>283</v>
      </c>
      <c r="E6" s="26" t="s">
        <v>284</v>
      </c>
      <c r="F6" s="26" t="s">
        <v>285</v>
      </c>
      <c r="G6" s="68" t="s">
        <v>123</v>
      </c>
    </row>
    <row r="7" spans="1:7" s="58" customFormat="1" ht="3.75" customHeight="1">
      <c r="A7" s="29"/>
      <c r="B7" s="14"/>
      <c r="C7" s="14"/>
      <c r="D7" s="14"/>
      <c r="E7" s="14"/>
      <c r="F7" s="14"/>
      <c r="G7" s="14"/>
    </row>
    <row r="8" spans="1:7" s="58" customFormat="1" ht="15.75" customHeight="1">
      <c r="A8" s="66" t="s">
        <v>300</v>
      </c>
      <c r="B8" s="14"/>
      <c r="C8" s="81">
        <f>SUM(D8:F8)</f>
        <v>73346</v>
      </c>
      <c r="D8" s="81">
        <v>48674</v>
      </c>
      <c r="E8" s="81">
        <v>924</v>
      </c>
      <c r="F8" s="81">
        <v>23748</v>
      </c>
      <c r="G8" s="183">
        <v>14277</v>
      </c>
    </row>
    <row r="9" spans="1:7" s="58" customFormat="1" ht="15.75" customHeight="1">
      <c r="A9" s="107">
        <v>13</v>
      </c>
      <c r="B9" s="14"/>
      <c r="C9" s="81">
        <f>SUM(D9:F9)</f>
        <v>74716</v>
      </c>
      <c r="D9" s="81">
        <v>50340</v>
      </c>
      <c r="E9" s="81">
        <v>955</v>
      </c>
      <c r="F9" s="81">
        <v>23421</v>
      </c>
      <c r="G9" s="183">
        <v>14520</v>
      </c>
    </row>
    <row r="10" spans="1:7" s="58" customFormat="1" ht="15.75" customHeight="1">
      <c r="A10" s="107">
        <v>14</v>
      </c>
      <c r="B10" s="14"/>
      <c r="C10" s="81">
        <f>SUM(D10:F10)</f>
        <v>75984</v>
      </c>
      <c r="D10" s="81">
        <v>50985</v>
      </c>
      <c r="E10" s="81">
        <v>977</v>
      </c>
      <c r="F10" s="81">
        <v>24022</v>
      </c>
      <c r="G10" s="183">
        <v>15608</v>
      </c>
    </row>
    <row r="11" spans="1:7" s="75" customFormat="1" ht="15.75" customHeight="1">
      <c r="A11" s="107">
        <v>15</v>
      </c>
      <c r="B11" s="14"/>
      <c r="C11" s="81">
        <f>SUM(D11:F11)</f>
        <v>76223</v>
      </c>
      <c r="D11" s="81">
        <v>51463</v>
      </c>
      <c r="E11" s="81">
        <v>1051</v>
      </c>
      <c r="F11" s="81">
        <v>23709</v>
      </c>
      <c r="G11" s="183">
        <v>17973</v>
      </c>
    </row>
    <row r="12" spans="1:7" s="75" customFormat="1" ht="15.75" customHeight="1">
      <c r="A12" s="110">
        <v>16</v>
      </c>
      <c r="B12" s="40"/>
      <c r="C12" s="83">
        <f>SUM(D12:F12)</f>
        <v>77983</v>
      </c>
      <c r="D12" s="83">
        <v>53030</v>
      </c>
      <c r="E12" s="83">
        <v>1141</v>
      </c>
      <c r="F12" s="83">
        <v>23812</v>
      </c>
      <c r="G12" s="224">
        <v>20416</v>
      </c>
    </row>
    <row r="13" spans="1:7" ht="4.5" customHeight="1">
      <c r="A13" s="5"/>
      <c r="B13" s="6"/>
      <c r="C13" s="6"/>
      <c r="D13" s="6"/>
      <c r="E13" s="6"/>
      <c r="F13" s="6"/>
      <c r="G13" s="6"/>
    </row>
    <row r="14" spans="1:7" ht="3.75" customHeight="1">
      <c r="A14" s="4"/>
      <c r="B14" s="4"/>
      <c r="C14" s="4"/>
      <c r="D14" s="4"/>
      <c r="E14" s="4"/>
      <c r="F14" s="4"/>
      <c r="G14" s="4"/>
    </row>
    <row r="15" spans="1:7" s="1" customFormat="1" ht="11.25">
      <c r="A15" s="1" t="s">
        <v>282</v>
      </c>
      <c r="G15" s="184"/>
    </row>
    <row r="16" ht="11.25" customHeight="1">
      <c r="A16" s="181" t="s">
        <v>257</v>
      </c>
    </row>
  </sheetData>
  <mergeCells count="3">
    <mergeCell ref="C5:G5"/>
    <mergeCell ref="A3:G3"/>
    <mergeCell ref="A1:G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:L1"/>
    </sheetView>
  </sheetViews>
  <sheetFormatPr defaultColWidth="9.00390625" defaultRowHeight="13.5"/>
  <cols>
    <col min="1" max="1" width="9.00390625" style="1" customWidth="1"/>
    <col min="2" max="2" width="0.6171875" style="1" customWidth="1"/>
    <col min="3" max="3" width="7.375" style="1" customWidth="1"/>
    <col min="4" max="4" width="10.875" style="1" customWidth="1"/>
    <col min="5" max="5" width="7.375" style="1" customWidth="1"/>
    <col min="6" max="6" width="10.875" style="1" customWidth="1"/>
    <col min="7" max="7" width="7.25390625" style="1" customWidth="1"/>
    <col min="8" max="8" width="10.125" style="1" customWidth="1"/>
    <col min="9" max="9" width="6.125" style="1" customWidth="1"/>
    <col min="10" max="10" width="8.75390625" style="1" customWidth="1"/>
    <col min="11" max="11" width="6.75390625" style="1" customWidth="1"/>
    <col min="12" max="12" width="6.875" style="1" customWidth="1"/>
    <col min="13" max="16384" width="8.875" style="1" customWidth="1"/>
  </cols>
  <sheetData>
    <row r="1" spans="1:12" s="2" customFormat="1" ht="12" customHeight="1">
      <c r="A1" s="381" t="s">
        <v>124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2" ht="1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62" t="s">
        <v>287</v>
      </c>
    </row>
    <row r="3" spans="1:12" ht="3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88"/>
    </row>
    <row r="4" spans="1:12" s="58" customFormat="1" ht="20.25" customHeight="1">
      <c r="A4" s="19" t="s">
        <v>2</v>
      </c>
      <c r="B4" s="14"/>
      <c r="C4" s="382" t="s">
        <v>258</v>
      </c>
      <c r="D4" s="297"/>
      <c r="E4" s="359" t="s">
        <v>125</v>
      </c>
      <c r="F4" s="366"/>
      <c r="G4" s="359" t="s">
        <v>126</v>
      </c>
      <c r="H4" s="366"/>
      <c r="I4" s="359" t="s">
        <v>127</v>
      </c>
      <c r="J4" s="366"/>
      <c r="K4" s="359" t="s">
        <v>128</v>
      </c>
      <c r="L4" s="360"/>
    </row>
    <row r="5" spans="1:12" s="58" customFormat="1" ht="20.25" customHeight="1">
      <c r="A5" s="23" t="s">
        <v>7</v>
      </c>
      <c r="B5" s="24"/>
      <c r="C5" s="25" t="s">
        <v>251</v>
      </c>
      <c r="D5" s="26" t="s">
        <v>129</v>
      </c>
      <c r="E5" s="25" t="s">
        <v>251</v>
      </c>
      <c r="F5" s="26" t="s">
        <v>129</v>
      </c>
      <c r="G5" s="25" t="s">
        <v>251</v>
      </c>
      <c r="H5" s="26" t="s">
        <v>129</v>
      </c>
      <c r="I5" s="25" t="s">
        <v>251</v>
      </c>
      <c r="J5" s="26" t="s">
        <v>130</v>
      </c>
      <c r="K5" s="25" t="s">
        <v>251</v>
      </c>
      <c r="L5" s="27" t="s">
        <v>130</v>
      </c>
    </row>
    <row r="6" spans="1:12" ht="3" customHeight="1">
      <c r="A6" s="113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s="58" customFormat="1" ht="15.75" customHeight="1">
      <c r="A7" s="187" t="s">
        <v>300</v>
      </c>
      <c r="B7" s="14"/>
      <c r="C7" s="95">
        <f aca="true" t="shared" si="0" ref="C7:D11">SUM(E7,G7,I7,K7)</f>
        <v>45131</v>
      </c>
      <c r="D7" s="95">
        <f t="shared" si="0"/>
        <v>26357236</v>
      </c>
      <c r="E7" s="95">
        <v>42399</v>
      </c>
      <c r="F7" s="95">
        <v>24064299</v>
      </c>
      <c r="G7" s="95">
        <v>1788</v>
      </c>
      <c r="H7" s="95">
        <v>1572958</v>
      </c>
      <c r="I7" s="95">
        <v>868</v>
      </c>
      <c r="J7" s="95">
        <v>683206</v>
      </c>
      <c r="K7" s="95">
        <v>76</v>
      </c>
      <c r="L7" s="95">
        <v>36773</v>
      </c>
    </row>
    <row r="8" spans="1:12" s="58" customFormat="1" ht="15.75" customHeight="1">
      <c r="A8" s="66">
        <v>13</v>
      </c>
      <c r="B8" s="14"/>
      <c r="C8" s="95">
        <f t="shared" si="0"/>
        <v>47196</v>
      </c>
      <c r="D8" s="95">
        <f t="shared" si="0"/>
        <v>23230601</v>
      </c>
      <c r="E8" s="95">
        <v>44555</v>
      </c>
      <c r="F8" s="95">
        <v>20880410</v>
      </c>
      <c r="G8" s="95">
        <v>1843</v>
      </c>
      <c r="H8" s="95">
        <v>1623078</v>
      </c>
      <c r="I8" s="95">
        <v>720</v>
      </c>
      <c r="J8" s="95">
        <v>689930</v>
      </c>
      <c r="K8" s="95">
        <v>78</v>
      </c>
      <c r="L8" s="95">
        <v>37183</v>
      </c>
    </row>
    <row r="9" spans="1:12" s="58" customFormat="1" ht="15.75" customHeight="1">
      <c r="A9" s="66">
        <v>14</v>
      </c>
      <c r="B9" s="14"/>
      <c r="C9" s="95">
        <f t="shared" si="0"/>
        <v>49647</v>
      </c>
      <c r="D9" s="95">
        <f t="shared" si="0"/>
        <v>29640211</v>
      </c>
      <c r="E9" s="95">
        <v>46844</v>
      </c>
      <c r="F9" s="95">
        <v>27279269</v>
      </c>
      <c r="G9" s="95">
        <v>1904</v>
      </c>
      <c r="H9" s="95">
        <v>1672895</v>
      </c>
      <c r="I9" s="95">
        <v>821</v>
      </c>
      <c r="J9" s="95">
        <v>651481</v>
      </c>
      <c r="K9" s="95">
        <v>78</v>
      </c>
      <c r="L9" s="95">
        <v>36566</v>
      </c>
    </row>
    <row r="10" spans="1:12" s="75" customFormat="1" ht="15.75" customHeight="1">
      <c r="A10" s="66">
        <v>15</v>
      </c>
      <c r="B10" s="14"/>
      <c r="C10" s="95">
        <f t="shared" si="0"/>
        <v>51663</v>
      </c>
      <c r="D10" s="95">
        <f t="shared" si="0"/>
        <v>30822834</v>
      </c>
      <c r="E10" s="95">
        <v>48833</v>
      </c>
      <c r="F10" s="95">
        <v>28460183</v>
      </c>
      <c r="G10" s="95">
        <v>1958</v>
      </c>
      <c r="H10" s="95">
        <v>1698093</v>
      </c>
      <c r="I10" s="95">
        <v>790</v>
      </c>
      <c r="J10" s="95">
        <v>626537</v>
      </c>
      <c r="K10" s="95">
        <v>82</v>
      </c>
      <c r="L10" s="95">
        <v>38021</v>
      </c>
    </row>
    <row r="11" spans="1:12" s="75" customFormat="1" ht="15.75" customHeight="1">
      <c r="A11" s="116">
        <v>16</v>
      </c>
      <c r="B11" s="40"/>
      <c r="C11" s="202">
        <f t="shared" si="0"/>
        <v>54688</v>
      </c>
      <c r="D11" s="202">
        <f t="shared" si="0"/>
        <v>32865374</v>
      </c>
      <c r="E11" s="202">
        <v>51738</v>
      </c>
      <c r="F11" s="202">
        <v>30404187</v>
      </c>
      <c r="G11" s="202">
        <v>2057</v>
      </c>
      <c r="H11" s="202">
        <v>1776385</v>
      </c>
      <c r="I11" s="202">
        <v>815</v>
      </c>
      <c r="J11" s="202">
        <v>648661</v>
      </c>
      <c r="K11" s="202">
        <v>78</v>
      </c>
      <c r="L11" s="202">
        <v>36141</v>
      </c>
    </row>
    <row r="12" spans="1:12" ht="3" customHeight="1">
      <c r="A12" s="113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12" ht="3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ht="11.25">
      <c r="A14" s="1" t="s">
        <v>282</v>
      </c>
    </row>
  </sheetData>
  <mergeCells count="6">
    <mergeCell ref="A1:L1"/>
    <mergeCell ref="K4:L4"/>
    <mergeCell ref="C4:D4"/>
    <mergeCell ref="E4:F4"/>
    <mergeCell ref="G4:H4"/>
    <mergeCell ref="I4:J4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:J1"/>
    </sheetView>
  </sheetViews>
  <sheetFormatPr defaultColWidth="9.00390625" defaultRowHeight="13.5"/>
  <cols>
    <col min="1" max="1" width="11.00390625" style="2" customWidth="1"/>
    <col min="2" max="2" width="0.875" style="2" customWidth="1"/>
    <col min="3" max="3" width="8.50390625" style="2" customWidth="1"/>
    <col min="4" max="4" width="11.75390625" style="2" customWidth="1"/>
    <col min="5" max="6" width="9.75390625" style="2" customWidth="1"/>
    <col min="7" max="7" width="9.125" style="2" customWidth="1"/>
    <col min="8" max="8" width="11.50390625" style="2" customWidth="1"/>
    <col min="9" max="9" width="9.375" style="2" customWidth="1"/>
    <col min="10" max="10" width="9.75390625" style="2" customWidth="1"/>
    <col min="11" max="16384" width="8.875" style="2" customWidth="1"/>
  </cols>
  <sheetData>
    <row r="1" spans="1:10" s="76" customFormat="1" ht="18" customHeight="1">
      <c r="A1" s="294" t="s">
        <v>259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12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" customHeight="1">
      <c r="A3" s="115"/>
      <c r="B3" s="115"/>
      <c r="C3" s="115"/>
      <c r="D3" s="115"/>
      <c r="E3" s="115"/>
      <c r="F3" s="115"/>
      <c r="G3" s="115"/>
      <c r="H3" s="115"/>
      <c r="I3" s="115"/>
      <c r="J3" s="62" t="s">
        <v>286</v>
      </c>
    </row>
    <row r="4" spans="1:10" ht="3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s="58" customFormat="1" ht="20.25" customHeight="1">
      <c r="A5" s="19" t="s">
        <v>2</v>
      </c>
      <c r="B5" s="14"/>
      <c r="C5" s="382" t="s">
        <v>258</v>
      </c>
      <c r="D5" s="297"/>
      <c r="E5" s="359" t="s">
        <v>194</v>
      </c>
      <c r="F5" s="366"/>
      <c r="G5" s="383" t="s">
        <v>195</v>
      </c>
      <c r="H5" s="385"/>
      <c r="I5" s="383" t="s">
        <v>196</v>
      </c>
      <c r="J5" s="384"/>
    </row>
    <row r="6" spans="1:10" s="58" customFormat="1" ht="20.25" customHeight="1">
      <c r="A6" s="23" t="s">
        <v>7</v>
      </c>
      <c r="B6" s="24"/>
      <c r="C6" s="25" t="s">
        <v>251</v>
      </c>
      <c r="D6" s="13" t="s">
        <v>129</v>
      </c>
      <c r="E6" s="25" t="s">
        <v>251</v>
      </c>
      <c r="F6" s="13" t="s">
        <v>129</v>
      </c>
      <c r="G6" s="25" t="s">
        <v>251</v>
      </c>
      <c r="H6" s="13" t="s">
        <v>129</v>
      </c>
      <c r="I6" s="25" t="s">
        <v>251</v>
      </c>
      <c r="J6" s="117" t="s">
        <v>129</v>
      </c>
    </row>
    <row r="7" spans="1:10" ht="3" customHeight="1">
      <c r="A7" s="5"/>
      <c r="B7" s="6"/>
      <c r="C7" s="6"/>
      <c r="D7" s="6"/>
      <c r="E7" s="6"/>
      <c r="F7" s="6"/>
      <c r="G7" s="6"/>
      <c r="H7" s="6"/>
      <c r="I7" s="6"/>
      <c r="J7" s="6"/>
    </row>
    <row r="8" spans="1:10" s="58" customFormat="1" ht="15.75" customHeight="1">
      <c r="A8" s="66" t="s">
        <v>300</v>
      </c>
      <c r="B8" s="14"/>
      <c r="C8" s="96">
        <f aca="true" t="shared" si="0" ref="C8:D12">SUM(E8,G8,I8)</f>
        <v>3377</v>
      </c>
      <c r="D8" s="96">
        <f t="shared" si="0"/>
        <v>2826148</v>
      </c>
      <c r="E8" s="82">
        <v>515</v>
      </c>
      <c r="F8" s="96">
        <v>201779</v>
      </c>
      <c r="G8" s="96">
        <v>2862</v>
      </c>
      <c r="H8" s="96">
        <v>2624369</v>
      </c>
      <c r="I8" s="82">
        <v>0</v>
      </c>
      <c r="J8" s="82">
        <v>0</v>
      </c>
    </row>
    <row r="9" spans="1:10" s="58" customFormat="1" ht="15.75" customHeight="1">
      <c r="A9" s="66">
        <v>13</v>
      </c>
      <c r="B9" s="14"/>
      <c r="C9" s="96">
        <f t="shared" si="0"/>
        <v>3337</v>
      </c>
      <c r="D9" s="96">
        <f t="shared" si="0"/>
        <v>2840742</v>
      </c>
      <c r="E9" s="82">
        <v>404</v>
      </c>
      <c r="F9" s="96">
        <v>158820</v>
      </c>
      <c r="G9" s="96">
        <v>2933</v>
      </c>
      <c r="H9" s="96">
        <v>2681922</v>
      </c>
      <c r="I9" s="82">
        <v>0</v>
      </c>
      <c r="J9" s="82">
        <v>0</v>
      </c>
    </row>
    <row r="10" spans="1:10" s="58" customFormat="1" ht="15.75" customHeight="1">
      <c r="A10" s="66">
        <v>14</v>
      </c>
      <c r="B10" s="14"/>
      <c r="C10" s="96">
        <f t="shared" si="0"/>
        <v>3383</v>
      </c>
      <c r="D10" s="96">
        <f t="shared" si="0"/>
        <v>2885773</v>
      </c>
      <c r="E10" s="82">
        <v>396</v>
      </c>
      <c r="F10" s="96">
        <v>163152</v>
      </c>
      <c r="G10" s="96">
        <v>2987</v>
      </c>
      <c r="H10" s="96">
        <v>2722621</v>
      </c>
      <c r="I10" s="82">
        <v>0</v>
      </c>
      <c r="J10" s="82">
        <v>0</v>
      </c>
    </row>
    <row r="11" spans="1:10" s="75" customFormat="1" ht="15.75" customHeight="1">
      <c r="A11" s="66">
        <v>15</v>
      </c>
      <c r="B11" s="14"/>
      <c r="C11" s="96">
        <f t="shared" si="0"/>
        <v>3346</v>
      </c>
      <c r="D11" s="96">
        <f t="shared" si="0"/>
        <v>2859533</v>
      </c>
      <c r="E11" s="82">
        <v>311</v>
      </c>
      <c r="F11" s="96">
        <v>126981</v>
      </c>
      <c r="G11" s="96">
        <v>3035</v>
      </c>
      <c r="H11" s="96">
        <v>2732552</v>
      </c>
      <c r="I11" s="82">
        <v>0</v>
      </c>
      <c r="J11" s="82">
        <v>0</v>
      </c>
    </row>
    <row r="12" spans="1:10" s="75" customFormat="1" ht="15.75" customHeight="1">
      <c r="A12" s="116">
        <v>16</v>
      </c>
      <c r="B12" s="40"/>
      <c r="C12" s="225">
        <f t="shared" si="0"/>
        <v>3364</v>
      </c>
      <c r="D12" s="225">
        <f t="shared" si="0"/>
        <v>2888866</v>
      </c>
      <c r="E12" s="219">
        <v>245</v>
      </c>
      <c r="F12" s="225">
        <v>99740</v>
      </c>
      <c r="G12" s="225">
        <v>3119</v>
      </c>
      <c r="H12" s="225">
        <v>2789126</v>
      </c>
      <c r="I12" s="219">
        <v>0</v>
      </c>
      <c r="J12" s="219">
        <v>0</v>
      </c>
    </row>
    <row r="13" spans="1:10" ht="3.75" customHeight="1">
      <c r="A13" s="5"/>
      <c r="B13" s="6"/>
      <c r="C13" s="6"/>
      <c r="D13" s="6"/>
      <c r="E13" s="6"/>
      <c r="F13" s="6"/>
      <c r="G13" s="6"/>
      <c r="H13" s="6"/>
      <c r="I13" s="6"/>
      <c r="J13" s="6"/>
    </row>
    <row r="14" spans="1:10" ht="3.7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="1" customFormat="1" ht="11.25">
      <c r="A15" s="1" t="s">
        <v>282</v>
      </c>
    </row>
  </sheetData>
  <mergeCells count="5">
    <mergeCell ref="A1:J1"/>
    <mergeCell ref="I5:J5"/>
    <mergeCell ref="C5:D5"/>
    <mergeCell ref="E5:F5"/>
    <mergeCell ref="G5:H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J1"/>
    </sheetView>
  </sheetViews>
  <sheetFormatPr defaultColWidth="9.00390625" defaultRowHeight="13.5"/>
  <cols>
    <col min="1" max="1" width="9.875" style="58" customWidth="1"/>
    <col min="2" max="2" width="0.875" style="58" customWidth="1"/>
    <col min="3" max="10" width="10.125" style="58" customWidth="1"/>
    <col min="11" max="16384" width="8.875" style="58" customWidth="1"/>
  </cols>
  <sheetData>
    <row r="1" spans="1:10" s="65" customFormat="1" ht="18" customHeight="1">
      <c r="A1" s="294" t="s">
        <v>244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4:8" ht="12" customHeight="1">
      <c r="D2" s="131"/>
      <c r="E2" s="131"/>
      <c r="F2" s="131"/>
      <c r="G2" s="131"/>
      <c r="H2" s="131"/>
    </row>
    <row r="3" ht="12">
      <c r="J3" s="125" t="s">
        <v>1</v>
      </c>
    </row>
    <row r="4" ht="4.5" customHeight="1">
      <c r="J4" s="125"/>
    </row>
    <row r="5" spans="1:10" ht="12" customHeight="1">
      <c r="A5" s="17" t="s">
        <v>2</v>
      </c>
      <c r="B5" s="16"/>
      <c r="C5" s="298" t="s">
        <v>243</v>
      </c>
      <c r="D5" s="295" t="s">
        <v>11</v>
      </c>
      <c r="E5" s="295"/>
      <c r="F5" s="123" t="s">
        <v>12</v>
      </c>
      <c r="G5" s="306" t="s">
        <v>221</v>
      </c>
      <c r="H5" s="295" t="s">
        <v>13</v>
      </c>
      <c r="I5" s="295"/>
      <c r="J5" s="303" t="s">
        <v>222</v>
      </c>
    </row>
    <row r="6" spans="1:10" ht="12" customHeight="1">
      <c r="A6" s="29"/>
      <c r="B6" s="14"/>
      <c r="C6" s="299"/>
      <c r="D6" s="301" t="s">
        <v>15</v>
      </c>
      <c r="E6" s="301" t="s">
        <v>16</v>
      </c>
      <c r="F6" s="122" t="s">
        <v>261</v>
      </c>
      <c r="G6" s="301"/>
      <c r="H6" s="301" t="s">
        <v>13</v>
      </c>
      <c r="I6" s="301" t="s">
        <v>16</v>
      </c>
      <c r="J6" s="304" t="s">
        <v>14</v>
      </c>
    </row>
    <row r="7" spans="1:10" ht="12">
      <c r="A7" s="23" t="s">
        <v>7</v>
      </c>
      <c r="B7" s="77"/>
      <c r="C7" s="300"/>
      <c r="D7" s="302"/>
      <c r="E7" s="302" t="s">
        <v>16</v>
      </c>
      <c r="F7" s="132" t="s">
        <v>17</v>
      </c>
      <c r="G7" s="302"/>
      <c r="H7" s="302"/>
      <c r="I7" s="302" t="s">
        <v>16</v>
      </c>
      <c r="J7" s="305"/>
    </row>
    <row r="8" spans="1:10" ht="4.5" customHeight="1">
      <c r="A8" s="29"/>
      <c r="B8" s="14"/>
      <c r="C8" s="14"/>
      <c r="D8" s="14"/>
      <c r="E8" s="14"/>
      <c r="F8" s="14"/>
      <c r="G8" s="14"/>
      <c r="H8" s="14"/>
      <c r="I8" s="14"/>
      <c r="J8" s="14"/>
    </row>
    <row r="9" spans="1:10" ht="12.75" customHeight="1">
      <c r="A9" s="66" t="s">
        <v>300</v>
      </c>
      <c r="B9" s="14"/>
      <c r="C9" s="126">
        <v>75</v>
      </c>
      <c r="D9" s="126">
        <v>2092</v>
      </c>
      <c r="E9" s="126">
        <v>0</v>
      </c>
      <c r="F9" s="126">
        <v>14166</v>
      </c>
      <c r="G9" s="126">
        <v>2168</v>
      </c>
      <c r="H9" s="126">
        <v>13837</v>
      </c>
      <c r="I9" s="126">
        <v>0</v>
      </c>
      <c r="J9" s="126">
        <v>9685</v>
      </c>
    </row>
    <row r="10" spans="1:10" ht="12.75" customHeight="1">
      <c r="A10" s="66">
        <v>13</v>
      </c>
      <c r="B10" s="14"/>
      <c r="C10" s="126">
        <v>13</v>
      </c>
      <c r="D10" s="126">
        <v>1862</v>
      </c>
      <c r="E10" s="126">
        <v>0</v>
      </c>
      <c r="F10" s="126">
        <v>26789</v>
      </c>
      <c r="G10" s="126">
        <v>1873</v>
      </c>
      <c r="H10" s="126">
        <v>26259</v>
      </c>
      <c r="I10" s="126">
        <v>0</v>
      </c>
      <c r="J10" s="126">
        <v>20379</v>
      </c>
    </row>
    <row r="11" spans="1:10" ht="12.75" customHeight="1">
      <c r="A11" s="66">
        <v>14</v>
      </c>
      <c r="B11" s="14"/>
      <c r="C11" s="126">
        <v>18</v>
      </c>
      <c r="D11" s="126">
        <v>1758</v>
      </c>
      <c r="E11" s="126">
        <v>0</v>
      </c>
      <c r="F11" s="126">
        <v>24370</v>
      </c>
      <c r="G11" s="126">
        <v>1741</v>
      </c>
      <c r="H11" s="126">
        <v>24472</v>
      </c>
      <c r="I11" s="126">
        <v>0</v>
      </c>
      <c r="J11" s="126">
        <v>20122</v>
      </c>
    </row>
    <row r="12" spans="1:10" s="75" customFormat="1" ht="12.75" customHeight="1">
      <c r="A12" s="66">
        <v>15</v>
      </c>
      <c r="B12" s="14"/>
      <c r="C12" s="126">
        <v>19</v>
      </c>
      <c r="D12" s="126">
        <v>1700</v>
      </c>
      <c r="E12" s="126">
        <v>0</v>
      </c>
      <c r="F12" s="126">
        <v>19525</v>
      </c>
      <c r="G12" s="126">
        <v>1622</v>
      </c>
      <c r="H12" s="126">
        <v>22437</v>
      </c>
      <c r="I12" s="126">
        <v>0</v>
      </c>
      <c r="J12" s="126">
        <v>18812</v>
      </c>
    </row>
    <row r="13" spans="1:10" s="75" customFormat="1" ht="12.75" customHeight="1">
      <c r="A13" s="116">
        <v>16</v>
      </c>
      <c r="B13" s="40"/>
      <c r="C13" s="204">
        <v>14</v>
      </c>
      <c r="D13" s="204">
        <v>1666</v>
      </c>
      <c r="E13" s="204">
        <v>0</v>
      </c>
      <c r="F13" s="204">
        <v>19055</v>
      </c>
      <c r="G13" s="204">
        <v>1624</v>
      </c>
      <c r="H13" s="204">
        <v>22656</v>
      </c>
      <c r="I13" s="204">
        <v>0</v>
      </c>
      <c r="J13" s="204">
        <v>18680</v>
      </c>
    </row>
    <row r="14" spans="1:10" ht="3.75" customHeight="1">
      <c r="A14" s="127"/>
      <c r="B14" s="49"/>
      <c r="C14" s="49"/>
      <c r="D14" s="49"/>
      <c r="E14" s="49"/>
      <c r="F14" s="49"/>
      <c r="G14" s="49"/>
      <c r="H14" s="49"/>
      <c r="I14" s="49"/>
      <c r="J14" s="49"/>
    </row>
    <row r="15" ht="3.75" customHeight="1"/>
    <row r="16" ht="9.75" customHeight="1">
      <c r="A16" s="119" t="s">
        <v>18</v>
      </c>
    </row>
    <row r="17" ht="12">
      <c r="A17" s="128" t="s">
        <v>241</v>
      </c>
    </row>
  </sheetData>
  <mergeCells count="10">
    <mergeCell ref="D5:E5"/>
    <mergeCell ref="A1:J1"/>
    <mergeCell ref="C5:C7"/>
    <mergeCell ref="D6:D7"/>
    <mergeCell ref="E6:E7"/>
    <mergeCell ref="J5:J7"/>
    <mergeCell ref="H5:I5"/>
    <mergeCell ref="H6:H7"/>
    <mergeCell ref="I6:I7"/>
    <mergeCell ref="G5:G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2" sqref="F12"/>
    </sheetView>
  </sheetViews>
  <sheetFormatPr defaultColWidth="9.00390625" defaultRowHeight="13.5"/>
  <cols>
    <col min="1" max="1" width="8.875" style="2" customWidth="1"/>
    <col min="2" max="2" width="0.875" style="2" customWidth="1"/>
    <col min="3" max="3" width="9.75390625" style="2" customWidth="1"/>
    <col min="4" max="16384" width="8.875" style="2" customWidth="1"/>
  </cols>
  <sheetData>
    <row r="1" spans="1:11" s="65" customFormat="1" ht="18" customHeight="1">
      <c r="A1" s="294" t="s">
        <v>131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4:9" ht="12" customHeight="1">
      <c r="D2" s="115"/>
      <c r="E2" s="115"/>
      <c r="F2" s="115"/>
      <c r="G2" s="115"/>
      <c r="H2" s="115"/>
      <c r="I2" s="115"/>
    </row>
    <row r="3" spans="5:8" ht="12" customHeight="1">
      <c r="E3" s="293" t="s">
        <v>132</v>
      </c>
      <c r="F3" s="293"/>
      <c r="G3" s="293"/>
      <c r="H3" s="293"/>
    </row>
    <row r="4" spans="5:11" ht="12" customHeight="1">
      <c r="E4" s="98"/>
      <c r="F4" s="98"/>
      <c r="G4" s="98"/>
      <c r="H4" s="98"/>
      <c r="K4" s="3" t="s">
        <v>288</v>
      </c>
    </row>
    <row r="5" spans="1:11" ht="3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58" customFormat="1" ht="18.75" customHeight="1">
      <c r="A6" s="17" t="s">
        <v>7</v>
      </c>
      <c r="B6" s="391"/>
      <c r="C6" s="354" t="s">
        <v>300</v>
      </c>
      <c r="D6" s="389">
        <v>13</v>
      </c>
      <c r="E6" s="386">
        <v>14</v>
      </c>
      <c r="F6" s="386">
        <v>15</v>
      </c>
      <c r="G6" s="388">
        <v>16</v>
      </c>
      <c r="H6" s="388"/>
      <c r="I6" s="388"/>
      <c r="J6" s="388"/>
      <c r="K6" s="388"/>
    </row>
    <row r="7" spans="1:11" s="58" customFormat="1" ht="18.75" customHeight="1">
      <c r="A7" s="173" t="s">
        <v>2</v>
      </c>
      <c r="B7" s="392"/>
      <c r="C7" s="358"/>
      <c r="D7" s="390"/>
      <c r="E7" s="387"/>
      <c r="F7" s="387"/>
      <c r="G7" s="25" t="s">
        <v>197</v>
      </c>
      <c r="H7" s="13" t="s">
        <v>198</v>
      </c>
      <c r="I7" s="13" t="s">
        <v>199</v>
      </c>
      <c r="J7" s="13" t="s">
        <v>200</v>
      </c>
      <c r="K7" s="117" t="s">
        <v>201</v>
      </c>
    </row>
    <row r="8" spans="1:11" ht="4.5" customHeight="1">
      <c r="A8" s="5"/>
      <c r="B8" s="6"/>
      <c r="C8" s="6"/>
      <c r="D8" s="6"/>
      <c r="E8" s="6"/>
      <c r="G8" s="6"/>
      <c r="H8" s="6"/>
      <c r="I8" s="6"/>
      <c r="J8" s="6"/>
      <c r="K8" s="6"/>
    </row>
    <row r="9" spans="1:11" s="75" customFormat="1" ht="20.25" customHeight="1">
      <c r="A9" s="116" t="s">
        <v>133</v>
      </c>
      <c r="B9" s="40"/>
      <c r="C9" s="83">
        <v>1158</v>
      </c>
      <c r="D9" s="83">
        <v>1178</v>
      </c>
      <c r="E9" s="83">
        <v>1329</v>
      </c>
      <c r="F9" s="83">
        <v>1432</v>
      </c>
      <c r="G9" s="83">
        <f>SUM(G10:G11)</f>
        <v>1420</v>
      </c>
      <c r="H9" s="83">
        <f>SUM(H10:H11)</f>
        <v>23</v>
      </c>
      <c r="I9" s="83">
        <f>SUM(I10:I11)</f>
        <v>823</v>
      </c>
      <c r="J9" s="83">
        <f>SUM(J10:J11)</f>
        <v>516</v>
      </c>
      <c r="K9" s="83">
        <f>SUM(K10:K11)</f>
        <v>58</v>
      </c>
    </row>
    <row r="10" spans="1:11" s="58" customFormat="1" ht="20.25" customHeight="1">
      <c r="A10" s="107" t="s">
        <v>9</v>
      </c>
      <c r="B10" s="14"/>
      <c r="C10" s="118">
        <v>634</v>
      </c>
      <c r="D10" s="118">
        <v>628</v>
      </c>
      <c r="E10" s="118">
        <v>759</v>
      </c>
      <c r="F10" s="118">
        <v>839</v>
      </c>
      <c r="G10" s="118">
        <f>SUM(H10:K10)</f>
        <v>836</v>
      </c>
      <c r="H10" s="118">
        <v>7</v>
      </c>
      <c r="I10" s="118">
        <v>496</v>
      </c>
      <c r="J10" s="118">
        <v>298</v>
      </c>
      <c r="K10" s="118">
        <v>35</v>
      </c>
    </row>
    <row r="11" spans="1:11" s="58" customFormat="1" ht="20.25" customHeight="1">
      <c r="A11" s="107" t="s">
        <v>10</v>
      </c>
      <c r="B11" s="14"/>
      <c r="C11" s="118">
        <v>524</v>
      </c>
      <c r="D11" s="118">
        <v>550</v>
      </c>
      <c r="E11" s="118">
        <v>570</v>
      </c>
      <c r="F11" s="118">
        <v>593</v>
      </c>
      <c r="G11" s="118">
        <f>SUM(H11:K11)</f>
        <v>584</v>
      </c>
      <c r="H11" s="118">
        <v>16</v>
      </c>
      <c r="I11" s="118">
        <v>327</v>
      </c>
      <c r="J11" s="118">
        <v>218</v>
      </c>
      <c r="K11" s="118">
        <v>23</v>
      </c>
    </row>
    <row r="12" spans="1:11" ht="4.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5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ht="12">
      <c r="A14" s="1" t="s">
        <v>159</v>
      </c>
    </row>
  </sheetData>
  <mergeCells count="8">
    <mergeCell ref="E3:H3"/>
    <mergeCell ref="E6:E7"/>
    <mergeCell ref="G6:K6"/>
    <mergeCell ref="A1:K1"/>
    <mergeCell ref="C6:C7"/>
    <mergeCell ref="D6:D7"/>
    <mergeCell ref="B6:B7"/>
    <mergeCell ref="F6:F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D8" sqref="D8:L12"/>
    </sheetView>
  </sheetViews>
  <sheetFormatPr defaultColWidth="9.00390625" defaultRowHeight="13.5"/>
  <cols>
    <col min="1" max="1" width="10.00390625" style="227" customWidth="1"/>
    <col min="2" max="2" width="0.5" style="227" customWidth="1"/>
    <col min="3" max="3" width="7.625" style="227" customWidth="1"/>
    <col min="4" max="4" width="7.125" style="227" customWidth="1"/>
    <col min="5" max="5" width="6.25390625" style="227" customWidth="1"/>
    <col min="6" max="6" width="7.50390625" style="227" customWidth="1"/>
    <col min="7" max="7" width="7.75390625" style="227" customWidth="1"/>
    <col min="8" max="8" width="6.875" style="227" customWidth="1"/>
    <col min="9" max="9" width="10.25390625" style="227" customWidth="1"/>
    <col min="10" max="10" width="9.375" style="227" customWidth="1"/>
    <col min="11" max="11" width="8.50390625" style="227" customWidth="1"/>
    <col min="12" max="12" width="10.25390625" style="259" customWidth="1"/>
    <col min="13" max="16384" width="8.875" style="227" customWidth="1"/>
  </cols>
  <sheetData>
    <row r="1" spans="1:12" ht="12" customHeight="1">
      <c r="A1" s="393" t="s">
        <v>202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ht="12" customHeight="1">
      <c r="L2" s="228" t="s">
        <v>252</v>
      </c>
    </row>
    <row r="3" spans="1:12" ht="3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30"/>
    </row>
    <row r="4" spans="1:12" s="233" customFormat="1" ht="18.75" customHeight="1">
      <c r="A4" s="231" t="s">
        <v>2</v>
      </c>
      <c r="B4" s="232"/>
      <c r="C4" s="398" t="s">
        <v>134</v>
      </c>
      <c r="D4" s="398"/>
      <c r="E4" s="399"/>
      <c r="F4" s="400" t="s">
        <v>135</v>
      </c>
      <c r="G4" s="398"/>
      <c r="H4" s="399"/>
      <c r="I4" s="400" t="s">
        <v>136</v>
      </c>
      <c r="J4" s="398"/>
      <c r="K4" s="398"/>
      <c r="L4" s="401"/>
    </row>
    <row r="5" spans="1:12" s="233" customFormat="1" ht="19.5" customHeight="1">
      <c r="A5" s="234"/>
      <c r="B5" s="235"/>
      <c r="C5" s="394" t="s">
        <v>133</v>
      </c>
      <c r="D5" s="396" t="s">
        <v>137</v>
      </c>
      <c r="E5" s="236" t="s">
        <v>138</v>
      </c>
      <c r="F5" s="394" t="s">
        <v>133</v>
      </c>
      <c r="G5" s="396" t="s">
        <v>137</v>
      </c>
      <c r="H5" s="236" t="s">
        <v>138</v>
      </c>
      <c r="I5" s="394" t="s">
        <v>133</v>
      </c>
      <c r="J5" s="396" t="s">
        <v>137</v>
      </c>
      <c r="K5" s="236" t="s">
        <v>138</v>
      </c>
      <c r="L5" s="237" t="s">
        <v>139</v>
      </c>
    </row>
    <row r="6" spans="1:12" s="233" customFormat="1" ht="19.5" customHeight="1">
      <c r="A6" s="238" t="s">
        <v>7</v>
      </c>
      <c r="B6" s="239"/>
      <c r="C6" s="395"/>
      <c r="D6" s="397"/>
      <c r="E6" s="240" t="s">
        <v>140</v>
      </c>
      <c r="F6" s="395"/>
      <c r="G6" s="397"/>
      <c r="H6" s="240" t="s">
        <v>140</v>
      </c>
      <c r="I6" s="395"/>
      <c r="J6" s="397"/>
      <c r="K6" s="240" t="s">
        <v>140</v>
      </c>
      <c r="L6" s="241" t="s">
        <v>289</v>
      </c>
    </row>
    <row r="7" spans="1:12" ht="4.5" customHeight="1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4"/>
    </row>
    <row r="8" spans="1:12" s="233" customFormat="1" ht="15" customHeight="1">
      <c r="A8" s="245" t="s">
        <v>300</v>
      </c>
      <c r="B8" s="246"/>
      <c r="C8" s="247">
        <v>6860</v>
      </c>
      <c r="D8" s="248">
        <f>C8/12</f>
        <v>571.6666666666666</v>
      </c>
      <c r="E8" s="248">
        <f>C8/300</f>
        <v>22.866666666666667</v>
      </c>
      <c r="F8" s="247">
        <v>76498</v>
      </c>
      <c r="G8" s="251">
        <f>F8/12</f>
        <v>6374.833333333333</v>
      </c>
      <c r="H8" s="248">
        <f>F8/300</f>
        <v>254.99333333333334</v>
      </c>
      <c r="I8" s="249">
        <v>324005546</v>
      </c>
      <c r="J8" s="249">
        <v>27000462.166666668</v>
      </c>
      <c r="K8" s="249">
        <f>I8/300</f>
        <v>1080018.4866666666</v>
      </c>
      <c r="L8" s="250">
        <f>K8/255</f>
        <v>4235.366614379084</v>
      </c>
    </row>
    <row r="9" spans="1:12" s="233" customFormat="1" ht="15" customHeight="1">
      <c r="A9" s="245">
        <v>13</v>
      </c>
      <c r="B9" s="246"/>
      <c r="C9" s="247">
        <v>7065</v>
      </c>
      <c r="D9" s="248">
        <f>C9/12</f>
        <v>588.75</v>
      </c>
      <c r="E9" s="248">
        <f>C9/300</f>
        <v>23.55</v>
      </c>
      <c r="F9" s="247">
        <v>80977</v>
      </c>
      <c r="G9" s="248">
        <f>F9/12</f>
        <v>6748.083333333333</v>
      </c>
      <c r="H9" s="248">
        <f>F9/300</f>
        <v>269.92333333333335</v>
      </c>
      <c r="I9" s="249">
        <v>356130151</v>
      </c>
      <c r="J9" s="249">
        <v>29677512.583333332</v>
      </c>
      <c r="K9" s="249">
        <f>I9/300</f>
        <v>1187100.5033333334</v>
      </c>
      <c r="L9" s="250">
        <f>K9/269.9</f>
        <v>4398.297529949365</v>
      </c>
    </row>
    <row r="10" spans="1:12" s="233" customFormat="1" ht="15" customHeight="1">
      <c r="A10" s="245">
        <v>14</v>
      </c>
      <c r="B10" s="246"/>
      <c r="C10" s="247">
        <v>7141</v>
      </c>
      <c r="D10" s="248">
        <f>C10/12</f>
        <v>595.0833333333334</v>
      </c>
      <c r="E10" s="248">
        <f>C10/300</f>
        <v>23.803333333333335</v>
      </c>
      <c r="F10" s="247">
        <v>80459</v>
      </c>
      <c r="G10" s="248">
        <f>F10/12</f>
        <v>6704.916666666667</v>
      </c>
      <c r="H10" s="248">
        <f>F10/300</f>
        <v>268.19666666666666</v>
      </c>
      <c r="I10" s="247">
        <v>387241</v>
      </c>
      <c r="J10" s="247">
        <v>32270</v>
      </c>
      <c r="K10" s="247">
        <f>I10/300</f>
        <v>1290.8033333333333</v>
      </c>
      <c r="L10" s="226">
        <v>4813</v>
      </c>
    </row>
    <row r="11" spans="1:12" s="256" customFormat="1" ht="15" customHeight="1">
      <c r="A11" s="245">
        <v>15</v>
      </c>
      <c r="B11" s="246"/>
      <c r="C11" s="247">
        <v>7680</v>
      </c>
      <c r="D11" s="248">
        <f>C11/12</f>
        <v>640</v>
      </c>
      <c r="E11" s="248">
        <f>C11/300</f>
        <v>25.6</v>
      </c>
      <c r="F11" s="247">
        <v>82487</v>
      </c>
      <c r="G11" s="248">
        <f>F11/12</f>
        <v>6873.916666666667</v>
      </c>
      <c r="H11" s="248">
        <f>F11/300</f>
        <v>274.95666666666665</v>
      </c>
      <c r="I11" s="247">
        <v>400682</v>
      </c>
      <c r="J11" s="247">
        <v>33390</v>
      </c>
      <c r="K11" s="247">
        <f>I11/300</f>
        <v>1335.6066666666666</v>
      </c>
      <c r="L11" s="250">
        <v>4858</v>
      </c>
    </row>
    <row r="12" spans="1:12" s="256" customFormat="1" ht="15" customHeight="1">
      <c r="A12" s="252">
        <v>16</v>
      </c>
      <c r="B12" s="253"/>
      <c r="C12" s="254">
        <v>7083</v>
      </c>
      <c r="D12" s="263">
        <f>C12/12</f>
        <v>590.25</v>
      </c>
      <c r="E12" s="263">
        <f>C12/300</f>
        <v>23.61</v>
      </c>
      <c r="F12" s="254">
        <v>74991</v>
      </c>
      <c r="G12" s="263">
        <f>F12/12</f>
        <v>6249.25</v>
      </c>
      <c r="H12" s="263">
        <f>F12/300</f>
        <v>249.97</v>
      </c>
      <c r="I12" s="254">
        <v>388349</v>
      </c>
      <c r="J12" s="254">
        <v>32362</v>
      </c>
      <c r="K12" s="254">
        <f>I12/300</f>
        <v>1294.4966666666667</v>
      </c>
      <c r="L12" s="255">
        <v>5179</v>
      </c>
    </row>
    <row r="13" spans="1:12" ht="4.5" customHeight="1">
      <c r="A13" s="242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4"/>
    </row>
    <row r="14" spans="1:12" ht="3.75" customHeight="1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8"/>
    </row>
    <row r="15" ht="11.25">
      <c r="A15" s="227" t="s">
        <v>159</v>
      </c>
    </row>
  </sheetData>
  <mergeCells count="10">
    <mergeCell ref="A1:L1"/>
    <mergeCell ref="I5:I6"/>
    <mergeCell ref="J5:J6"/>
    <mergeCell ref="C4:E4"/>
    <mergeCell ref="F4:H4"/>
    <mergeCell ref="I4:L4"/>
    <mergeCell ref="C5:C6"/>
    <mergeCell ref="D5:D6"/>
    <mergeCell ref="F5:F6"/>
    <mergeCell ref="G5:G6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ignoredErrors>
    <ignoredError sqref="D8:L12" unlockedFormula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N13" sqref="N13"/>
    </sheetView>
  </sheetViews>
  <sheetFormatPr defaultColWidth="9.00390625" defaultRowHeight="13.5"/>
  <cols>
    <col min="1" max="1" width="14.625" style="2" customWidth="1"/>
    <col min="2" max="2" width="0.6171875" style="2" customWidth="1"/>
    <col min="3" max="12" width="7.625" style="2" customWidth="1"/>
    <col min="13" max="16384" width="8.875" style="2" customWidth="1"/>
  </cols>
  <sheetData>
    <row r="1" spans="1:12" ht="12" customHeight="1">
      <c r="A1" s="381" t="s">
        <v>203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2" ht="1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58" customFormat="1" ht="18.75" customHeight="1">
      <c r="A3" s="19" t="s">
        <v>7</v>
      </c>
      <c r="B3" s="20"/>
      <c r="C3" s="360" t="s">
        <v>300</v>
      </c>
      <c r="D3" s="366"/>
      <c r="E3" s="406">
        <v>13</v>
      </c>
      <c r="F3" s="407"/>
      <c r="G3" s="359">
        <v>14</v>
      </c>
      <c r="H3" s="366"/>
      <c r="I3" s="408">
        <v>15</v>
      </c>
      <c r="J3" s="409"/>
      <c r="K3" s="402">
        <v>16</v>
      </c>
      <c r="L3" s="403"/>
    </row>
    <row r="4" spans="1:12" s="58" customFormat="1" ht="18.75" customHeight="1">
      <c r="A4" s="23" t="s">
        <v>2</v>
      </c>
      <c r="B4" s="24"/>
      <c r="C4" s="124" t="s">
        <v>27</v>
      </c>
      <c r="D4" s="129" t="s">
        <v>204</v>
      </c>
      <c r="E4" s="129" t="s">
        <v>27</v>
      </c>
      <c r="F4" s="129" t="s">
        <v>204</v>
      </c>
      <c r="G4" s="129" t="s">
        <v>27</v>
      </c>
      <c r="H4" s="130" t="s">
        <v>204</v>
      </c>
      <c r="I4" s="129" t="s">
        <v>27</v>
      </c>
      <c r="J4" s="130" t="s">
        <v>204</v>
      </c>
      <c r="K4" s="129" t="s">
        <v>27</v>
      </c>
      <c r="L4" s="130" t="s">
        <v>204</v>
      </c>
    </row>
    <row r="5" spans="1:12" ht="4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75" customFormat="1" ht="15" customHeight="1">
      <c r="A6" s="110" t="s">
        <v>8</v>
      </c>
      <c r="B6" s="40"/>
      <c r="C6" s="265">
        <f>SUM(C8:C25)</f>
        <v>6860</v>
      </c>
      <c r="D6" s="266">
        <f>+C6/$C$6*100</f>
        <v>100</v>
      </c>
      <c r="E6" s="265">
        <f>SUM(E8:E25)</f>
        <v>7065</v>
      </c>
      <c r="F6" s="266">
        <f>+E6/$E$6*100</f>
        <v>100</v>
      </c>
      <c r="G6" s="265">
        <f>SUM(G8:G25)</f>
        <v>7141</v>
      </c>
      <c r="H6" s="266">
        <f>+G6/$G$6*100</f>
        <v>100</v>
      </c>
      <c r="I6" s="265">
        <f>SUM(I8:I25)</f>
        <v>7680</v>
      </c>
      <c r="J6" s="266">
        <f>+I6/$I$6*100</f>
        <v>100</v>
      </c>
      <c r="K6" s="265">
        <f>SUM(K8:K25)</f>
        <v>7083</v>
      </c>
      <c r="L6" s="266">
        <f>+K6/$K$6*100</f>
        <v>100</v>
      </c>
    </row>
    <row r="7" spans="1:12" ht="3" customHeight="1">
      <c r="A7" s="5"/>
      <c r="B7" s="6"/>
      <c r="C7" s="267"/>
      <c r="D7" s="267"/>
      <c r="E7" s="267"/>
      <c r="F7" s="267"/>
      <c r="G7" s="267"/>
      <c r="H7" s="267"/>
      <c r="I7" s="267"/>
      <c r="J7" s="267"/>
      <c r="K7" s="267"/>
      <c r="L7" s="268"/>
    </row>
    <row r="8" spans="1:12" s="58" customFormat="1" ht="15" customHeight="1">
      <c r="A8" s="107" t="s">
        <v>141</v>
      </c>
      <c r="B8" s="14"/>
      <c r="C8" s="118">
        <v>34</v>
      </c>
      <c r="D8" s="269">
        <f aca="true" t="shared" si="0" ref="D8:D25">+C8/$C$6*100</f>
        <v>0.49562682215743437</v>
      </c>
      <c r="E8" s="118">
        <v>42</v>
      </c>
      <c r="F8" s="269">
        <f aca="true" t="shared" si="1" ref="F8:F25">+E8/$E$6*100</f>
        <v>0.59447983014862</v>
      </c>
      <c r="G8" s="118">
        <v>34</v>
      </c>
      <c r="H8" s="269">
        <f aca="true" t="shared" si="2" ref="H8:H25">+G8/$G$6*100</f>
        <v>0.4761237921859684</v>
      </c>
      <c r="I8" s="118">
        <v>34</v>
      </c>
      <c r="J8" s="269">
        <f>+I8/$I$6*100</f>
        <v>0.4427083333333333</v>
      </c>
      <c r="K8" s="118">
        <v>45</v>
      </c>
      <c r="L8" s="269">
        <f>+K8/$K$6*100</f>
        <v>0.6353240152477764</v>
      </c>
    </row>
    <row r="9" spans="1:12" s="58" customFormat="1" ht="15" customHeight="1">
      <c r="A9" s="107" t="s">
        <v>142</v>
      </c>
      <c r="B9" s="14"/>
      <c r="C9" s="118">
        <v>142</v>
      </c>
      <c r="D9" s="269">
        <f t="shared" si="0"/>
        <v>2.0699708454810497</v>
      </c>
      <c r="E9" s="118">
        <v>135</v>
      </c>
      <c r="F9" s="269">
        <f t="shared" si="1"/>
        <v>1.910828025477707</v>
      </c>
      <c r="G9" s="118">
        <v>120</v>
      </c>
      <c r="H9" s="269">
        <f t="shared" si="2"/>
        <v>1.6804369135975352</v>
      </c>
      <c r="I9" s="118">
        <v>103</v>
      </c>
      <c r="J9" s="269">
        <f aca="true" t="shared" si="3" ref="J9:J25">+I9/$I$6*100</f>
        <v>1.3411458333333333</v>
      </c>
      <c r="K9" s="118">
        <v>129</v>
      </c>
      <c r="L9" s="269">
        <f aca="true" t="shared" si="4" ref="L9:L25">+K9/$K$6*100</f>
        <v>1.8212621770436255</v>
      </c>
    </row>
    <row r="10" spans="1:12" s="58" customFormat="1" ht="15" customHeight="1">
      <c r="A10" s="107" t="s">
        <v>143</v>
      </c>
      <c r="B10" s="14"/>
      <c r="C10" s="118">
        <v>33</v>
      </c>
      <c r="D10" s="269">
        <f t="shared" si="0"/>
        <v>0.4810495626822157</v>
      </c>
      <c r="E10" s="118">
        <v>31</v>
      </c>
      <c r="F10" s="269">
        <f t="shared" si="1"/>
        <v>0.4387827317763623</v>
      </c>
      <c r="G10" s="118">
        <v>4</v>
      </c>
      <c r="H10" s="270">
        <f t="shared" si="2"/>
        <v>0.056014563786584516</v>
      </c>
      <c r="I10" s="118">
        <v>2</v>
      </c>
      <c r="J10" s="270">
        <f t="shared" si="3"/>
        <v>0.026041666666666668</v>
      </c>
      <c r="K10" s="118">
        <v>5</v>
      </c>
      <c r="L10" s="269">
        <f t="shared" si="4"/>
        <v>0.07059155724975293</v>
      </c>
    </row>
    <row r="11" spans="1:12" s="58" customFormat="1" ht="15" customHeight="1">
      <c r="A11" s="107" t="s">
        <v>144</v>
      </c>
      <c r="B11" s="14"/>
      <c r="C11" s="118">
        <v>1854</v>
      </c>
      <c r="D11" s="269">
        <f t="shared" si="0"/>
        <v>27.026239067055393</v>
      </c>
      <c r="E11" s="118">
        <v>1969</v>
      </c>
      <c r="F11" s="269">
        <f t="shared" si="1"/>
        <v>27.86978060863411</v>
      </c>
      <c r="G11" s="118">
        <v>2044</v>
      </c>
      <c r="H11" s="269">
        <f t="shared" si="2"/>
        <v>28.623442094944686</v>
      </c>
      <c r="I11" s="118">
        <v>2047</v>
      </c>
      <c r="J11" s="269">
        <f t="shared" si="3"/>
        <v>26.653645833333332</v>
      </c>
      <c r="K11" s="118">
        <v>1786</v>
      </c>
      <c r="L11" s="269">
        <f t="shared" si="4"/>
        <v>25.215304249611748</v>
      </c>
    </row>
    <row r="12" spans="1:12" s="58" customFormat="1" ht="15" customHeight="1">
      <c r="A12" s="107" t="s">
        <v>145</v>
      </c>
      <c r="B12" s="14"/>
      <c r="C12" s="118">
        <v>198</v>
      </c>
      <c r="D12" s="269">
        <f t="shared" si="0"/>
        <v>2.8862973760932946</v>
      </c>
      <c r="E12" s="118">
        <v>178</v>
      </c>
      <c r="F12" s="269">
        <f t="shared" si="1"/>
        <v>2.5194621372965322</v>
      </c>
      <c r="G12" s="118">
        <v>173</v>
      </c>
      <c r="H12" s="269">
        <f t="shared" si="2"/>
        <v>2.42262988376978</v>
      </c>
      <c r="I12" s="118">
        <v>199</v>
      </c>
      <c r="J12" s="269">
        <f t="shared" si="3"/>
        <v>2.5911458333333335</v>
      </c>
      <c r="K12" s="118">
        <v>171</v>
      </c>
      <c r="L12" s="269">
        <f t="shared" si="4"/>
        <v>2.41423125794155</v>
      </c>
    </row>
    <row r="13" spans="1:12" s="58" customFormat="1" ht="15" customHeight="1">
      <c r="A13" s="107" t="s">
        <v>146</v>
      </c>
      <c r="B13" s="14"/>
      <c r="C13" s="118">
        <v>12</v>
      </c>
      <c r="D13" s="269">
        <f t="shared" si="0"/>
        <v>0.1749271137026239</v>
      </c>
      <c r="E13" s="118">
        <v>2</v>
      </c>
      <c r="F13" s="269">
        <f t="shared" si="1"/>
        <v>0.028308563340410476</v>
      </c>
      <c r="G13" s="118">
        <v>1</v>
      </c>
      <c r="H13" s="269">
        <f t="shared" si="2"/>
        <v>0.014003640946646129</v>
      </c>
      <c r="I13" s="118">
        <v>2</v>
      </c>
      <c r="J13" s="269">
        <f t="shared" si="3"/>
        <v>0.026041666666666668</v>
      </c>
      <c r="K13" s="118">
        <v>0</v>
      </c>
      <c r="L13" s="269">
        <f t="shared" si="4"/>
        <v>0</v>
      </c>
    </row>
    <row r="14" spans="1:12" s="58" customFormat="1" ht="15" customHeight="1">
      <c r="A14" s="107" t="s">
        <v>147</v>
      </c>
      <c r="B14" s="14"/>
      <c r="C14" s="118">
        <v>912</v>
      </c>
      <c r="D14" s="269">
        <f t="shared" si="0"/>
        <v>13.294460641399416</v>
      </c>
      <c r="E14" s="118">
        <v>812</v>
      </c>
      <c r="F14" s="269">
        <f t="shared" si="1"/>
        <v>11.493276716206653</v>
      </c>
      <c r="G14" s="118">
        <v>731</v>
      </c>
      <c r="H14" s="269">
        <f t="shared" si="2"/>
        <v>10.23666153199832</v>
      </c>
      <c r="I14" s="118">
        <v>781</v>
      </c>
      <c r="J14" s="269">
        <f t="shared" si="3"/>
        <v>10.169270833333334</v>
      </c>
      <c r="K14" s="118">
        <v>711</v>
      </c>
      <c r="L14" s="269">
        <f>+K14/$K$6*100</f>
        <v>10.038119440914867</v>
      </c>
    </row>
    <row r="15" spans="1:12" s="58" customFormat="1" ht="15" customHeight="1">
      <c r="A15" s="107" t="s">
        <v>148</v>
      </c>
      <c r="B15" s="14"/>
      <c r="C15" s="118">
        <v>17</v>
      </c>
      <c r="D15" s="269">
        <f t="shared" si="0"/>
        <v>0.24781341107871718</v>
      </c>
      <c r="E15" s="118">
        <v>22</v>
      </c>
      <c r="F15" s="269">
        <f t="shared" si="1"/>
        <v>0.3113941967445152</v>
      </c>
      <c r="G15" s="118">
        <v>18</v>
      </c>
      <c r="H15" s="269">
        <f t="shared" si="2"/>
        <v>0.2520655370396303</v>
      </c>
      <c r="I15" s="118">
        <v>16</v>
      </c>
      <c r="J15" s="269">
        <f t="shared" si="3"/>
        <v>0.20833333333333334</v>
      </c>
      <c r="K15" s="118">
        <v>16</v>
      </c>
      <c r="L15" s="269">
        <f t="shared" si="4"/>
        <v>0.2258929831992094</v>
      </c>
    </row>
    <row r="16" spans="1:12" s="58" customFormat="1" ht="15" customHeight="1">
      <c r="A16" s="107" t="s">
        <v>149</v>
      </c>
      <c r="B16" s="14"/>
      <c r="C16" s="118">
        <v>59</v>
      </c>
      <c r="D16" s="269">
        <f t="shared" si="0"/>
        <v>0.8600583090379008</v>
      </c>
      <c r="E16" s="118">
        <v>66</v>
      </c>
      <c r="F16" s="269">
        <f t="shared" si="1"/>
        <v>0.9341825902335457</v>
      </c>
      <c r="G16" s="118">
        <v>74</v>
      </c>
      <c r="H16" s="269">
        <f t="shared" si="2"/>
        <v>1.0362694300518136</v>
      </c>
      <c r="I16" s="118">
        <v>105</v>
      </c>
      <c r="J16" s="269">
        <f t="shared" si="3"/>
        <v>1.3671875</v>
      </c>
      <c r="K16" s="118">
        <v>115</v>
      </c>
      <c r="L16" s="269">
        <f t="shared" si="4"/>
        <v>1.6236058167443175</v>
      </c>
    </row>
    <row r="17" spans="1:12" s="58" customFormat="1" ht="15" customHeight="1">
      <c r="A17" s="107" t="s">
        <v>150</v>
      </c>
      <c r="B17" s="14"/>
      <c r="C17" s="118">
        <v>16</v>
      </c>
      <c r="D17" s="269">
        <f t="shared" si="0"/>
        <v>0.23323615160349853</v>
      </c>
      <c r="E17" s="118">
        <v>13</v>
      </c>
      <c r="F17" s="269">
        <f t="shared" si="1"/>
        <v>0.18400566171266808</v>
      </c>
      <c r="G17" s="118">
        <v>14</v>
      </c>
      <c r="H17" s="269">
        <f t="shared" si="2"/>
        <v>0.19605097325304577</v>
      </c>
      <c r="I17" s="118">
        <v>12</v>
      </c>
      <c r="J17" s="269">
        <f t="shared" si="3"/>
        <v>0.15625</v>
      </c>
      <c r="K17" s="118">
        <v>8</v>
      </c>
      <c r="L17" s="269">
        <f t="shared" si="4"/>
        <v>0.1129464915996047</v>
      </c>
    </row>
    <row r="18" spans="1:12" s="58" customFormat="1" ht="15" customHeight="1">
      <c r="A18" s="107" t="s">
        <v>151</v>
      </c>
      <c r="B18" s="14"/>
      <c r="C18" s="118">
        <v>30</v>
      </c>
      <c r="D18" s="269">
        <f t="shared" si="0"/>
        <v>0.43731778425655976</v>
      </c>
      <c r="E18" s="118">
        <v>26</v>
      </c>
      <c r="F18" s="269">
        <f t="shared" si="1"/>
        <v>0.36801132342533616</v>
      </c>
      <c r="G18" s="118">
        <v>35</v>
      </c>
      <c r="H18" s="269">
        <f t="shared" si="2"/>
        <v>0.49012743313261453</v>
      </c>
      <c r="I18" s="118">
        <v>41</v>
      </c>
      <c r="J18" s="269">
        <f t="shared" si="3"/>
        <v>0.5338541666666666</v>
      </c>
      <c r="K18" s="118">
        <v>37</v>
      </c>
      <c r="L18" s="269">
        <f t="shared" si="4"/>
        <v>0.5223775236481717</v>
      </c>
    </row>
    <row r="19" spans="1:12" s="58" customFormat="1" ht="15" customHeight="1">
      <c r="A19" s="107" t="s">
        <v>152</v>
      </c>
      <c r="B19" s="14"/>
      <c r="C19" s="118">
        <v>737</v>
      </c>
      <c r="D19" s="269">
        <f t="shared" si="0"/>
        <v>10.743440233236152</v>
      </c>
      <c r="E19" s="118">
        <v>758</v>
      </c>
      <c r="F19" s="269">
        <f t="shared" si="1"/>
        <v>10.728945506015569</v>
      </c>
      <c r="G19" s="118">
        <v>799</v>
      </c>
      <c r="H19" s="269">
        <f t="shared" si="2"/>
        <v>11.188909116370256</v>
      </c>
      <c r="I19" s="118">
        <v>960</v>
      </c>
      <c r="J19" s="269">
        <f t="shared" si="3"/>
        <v>12.5</v>
      </c>
      <c r="K19" s="118">
        <v>818</v>
      </c>
      <c r="L19" s="269">
        <f t="shared" si="4"/>
        <v>11.548778766059579</v>
      </c>
    </row>
    <row r="20" spans="1:12" s="58" customFormat="1" ht="15" customHeight="1">
      <c r="A20" s="107" t="s">
        <v>153</v>
      </c>
      <c r="B20" s="14"/>
      <c r="C20" s="118">
        <v>753</v>
      </c>
      <c r="D20" s="269">
        <f t="shared" si="0"/>
        <v>10.97667638483965</v>
      </c>
      <c r="E20" s="118">
        <v>812</v>
      </c>
      <c r="F20" s="269">
        <f t="shared" si="1"/>
        <v>11.493276716206653</v>
      </c>
      <c r="G20" s="118">
        <v>923</v>
      </c>
      <c r="H20" s="269">
        <f t="shared" si="2"/>
        <v>12.925360593754377</v>
      </c>
      <c r="I20" s="118">
        <v>1053</v>
      </c>
      <c r="J20" s="269">
        <f t="shared" si="3"/>
        <v>13.7109375</v>
      </c>
      <c r="K20" s="118">
        <v>1047</v>
      </c>
      <c r="L20" s="269">
        <f t="shared" si="4"/>
        <v>14.781872088098263</v>
      </c>
    </row>
    <row r="21" spans="1:12" s="58" customFormat="1" ht="15" customHeight="1">
      <c r="A21" s="107" t="s">
        <v>154</v>
      </c>
      <c r="B21" s="14"/>
      <c r="C21" s="118">
        <v>895</v>
      </c>
      <c r="D21" s="269">
        <f t="shared" si="0"/>
        <v>13.0466472303207</v>
      </c>
      <c r="E21" s="118">
        <v>950</v>
      </c>
      <c r="F21" s="269">
        <f t="shared" si="1"/>
        <v>13.446567586694973</v>
      </c>
      <c r="G21" s="118">
        <v>968</v>
      </c>
      <c r="H21" s="269">
        <f t="shared" si="2"/>
        <v>13.555524436353453</v>
      </c>
      <c r="I21" s="118">
        <v>969</v>
      </c>
      <c r="J21" s="269">
        <f t="shared" si="3"/>
        <v>12.617187499999998</v>
      </c>
      <c r="K21" s="118">
        <v>826</v>
      </c>
      <c r="L21" s="269">
        <f t="shared" si="4"/>
        <v>11.661725257659183</v>
      </c>
    </row>
    <row r="22" spans="1:12" s="58" customFormat="1" ht="15" customHeight="1">
      <c r="A22" s="107" t="s">
        <v>155</v>
      </c>
      <c r="B22" s="14"/>
      <c r="C22" s="118">
        <v>12</v>
      </c>
      <c r="D22" s="269">
        <f t="shared" si="0"/>
        <v>0.1749271137026239</v>
      </c>
      <c r="E22" s="118">
        <v>24</v>
      </c>
      <c r="F22" s="269">
        <f t="shared" si="1"/>
        <v>0.3397027600849257</v>
      </c>
      <c r="G22" s="118">
        <v>25</v>
      </c>
      <c r="H22" s="269">
        <f t="shared" si="2"/>
        <v>0.3500910236661532</v>
      </c>
      <c r="I22" s="118">
        <v>8</v>
      </c>
      <c r="J22" s="269">
        <f t="shared" si="3"/>
        <v>0.10416666666666667</v>
      </c>
      <c r="K22" s="118">
        <v>9</v>
      </c>
      <c r="L22" s="269">
        <f t="shared" si="4"/>
        <v>0.12706480304955528</v>
      </c>
    </row>
    <row r="23" spans="1:12" s="58" customFormat="1" ht="15" customHeight="1">
      <c r="A23" s="107" t="s">
        <v>156</v>
      </c>
      <c r="B23" s="14"/>
      <c r="C23" s="118">
        <v>146</v>
      </c>
      <c r="D23" s="269">
        <f t="shared" si="0"/>
        <v>2.128279883381924</v>
      </c>
      <c r="E23" s="118">
        <v>108</v>
      </c>
      <c r="F23" s="269">
        <f t="shared" si="1"/>
        <v>1.5286624203821657</v>
      </c>
      <c r="G23" s="118">
        <v>107</v>
      </c>
      <c r="H23" s="269">
        <f t="shared" si="2"/>
        <v>1.4983895812911356</v>
      </c>
      <c r="I23" s="118">
        <v>76</v>
      </c>
      <c r="J23" s="269">
        <f t="shared" si="3"/>
        <v>0.9895833333333333</v>
      </c>
      <c r="K23" s="118">
        <v>63</v>
      </c>
      <c r="L23" s="269">
        <f t="shared" si="4"/>
        <v>0.8894536213468869</v>
      </c>
    </row>
    <row r="24" spans="1:12" s="58" customFormat="1" ht="15" customHeight="1">
      <c r="A24" s="107" t="s">
        <v>157</v>
      </c>
      <c r="B24" s="14"/>
      <c r="C24" s="118">
        <v>1010</v>
      </c>
      <c r="D24" s="269">
        <f t="shared" si="0"/>
        <v>14.723032069970845</v>
      </c>
      <c r="E24" s="118">
        <v>1117</v>
      </c>
      <c r="F24" s="269">
        <f t="shared" si="1"/>
        <v>15.81033262561925</v>
      </c>
      <c r="G24" s="118">
        <v>1071</v>
      </c>
      <c r="H24" s="269">
        <f t="shared" si="2"/>
        <v>14.997899453858002</v>
      </c>
      <c r="I24" s="118">
        <v>1258</v>
      </c>
      <c r="J24" s="269">
        <f t="shared" si="3"/>
        <v>16.380208333333332</v>
      </c>
      <c r="K24" s="118">
        <v>1247</v>
      </c>
      <c r="L24" s="269">
        <f t="shared" si="4"/>
        <v>17.60553437808838</v>
      </c>
    </row>
    <row r="25" spans="1:12" s="58" customFormat="1" ht="15" customHeight="1">
      <c r="A25" s="107" t="s">
        <v>158</v>
      </c>
      <c r="B25" s="14"/>
      <c r="C25" s="118">
        <v>0</v>
      </c>
      <c r="D25" s="269">
        <f t="shared" si="0"/>
        <v>0</v>
      </c>
      <c r="E25" s="118">
        <v>0</v>
      </c>
      <c r="F25" s="269">
        <f t="shared" si="1"/>
        <v>0</v>
      </c>
      <c r="G25" s="118">
        <v>0</v>
      </c>
      <c r="H25" s="269">
        <f t="shared" si="2"/>
        <v>0</v>
      </c>
      <c r="I25" s="118">
        <v>14</v>
      </c>
      <c r="J25" s="269">
        <f t="shared" si="3"/>
        <v>0.18229166666666666</v>
      </c>
      <c r="K25" s="118">
        <v>50</v>
      </c>
      <c r="L25" s="269">
        <f t="shared" si="4"/>
        <v>0.7059155724975292</v>
      </c>
    </row>
    <row r="26" spans="1:12" ht="4.5" customHeight="1">
      <c r="A26" s="5"/>
      <c r="B26" s="6"/>
      <c r="C26" s="6"/>
      <c r="D26" s="6"/>
      <c r="E26" s="6"/>
      <c r="F26" s="6"/>
      <c r="G26" s="6"/>
      <c r="H26" s="6"/>
      <c r="I26" s="404"/>
      <c r="J26" s="405"/>
      <c r="K26" s="264"/>
      <c r="L26" s="9"/>
    </row>
    <row r="27" spans="1:12" ht="4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="1" customFormat="1" ht="11.25">
      <c r="A28" s="1" t="s">
        <v>159</v>
      </c>
    </row>
  </sheetData>
  <sheetProtection/>
  <mergeCells count="7">
    <mergeCell ref="A1:L1"/>
    <mergeCell ref="K3:L3"/>
    <mergeCell ref="I26:J26"/>
    <mergeCell ref="G3:H3"/>
    <mergeCell ref="C3:D3"/>
    <mergeCell ref="E3:F3"/>
    <mergeCell ref="I3:J3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ignoredErrors>
    <ignoredError sqref="D6:K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875" style="58" customWidth="1"/>
    <col min="2" max="2" width="0.875" style="58" customWidth="1"/>
    <col min="3" max="11" width="9.00390625" style="58" customWidth="1"/>
    <col min="12" max="12" width="8.125" style="58" customWidth="1"/>
    <col min="13" max="14" width="8.625" style="58" customWidth="1"/>
    <col min="15" max="15" width="8.125" style="58" customWidth="1"/>
    <col min="16" max="17" width="8.625" style="58" customWidth="1"/>
    <col min="18" max="18" width="7.25390625" style="58" customWidth="1"/>
    <col min="19" max="19" width="8.875" style="58" customWidth="1"/>
    <col min="20" max="21" width="7.00390625" style="58" customWidth="1"/>
    <col min="22" max="22" width="0.875" style="58" customWidth="1"/>
    <col min="23" max="23" width="9.875" style="58" customWidth="1"/>
    <col min="24" max="16384" width="8.875" style="58" customWidth="1"/>
  </cols>
  <sheetData>
    <row r="1" spans="10:16" s="65" customFormat="1" ht="18" customHeight="1">
      <c r="J1" s="61"/>
      <c r="K1" s="60" t="s">
        <v>19</v>
      </c>
      <c r="L1" s="61" t="s">
        <v>20</v>
      </c>
      <c r="M1" s="61"/>
      <c r="N1" s="61"/>
      <c r="O1" s="61"/>
      <c r="P1" s="61"/>
    </row>
    <row r="3" ht="12">
      <c r="W3" s="125" t="s">
        <v>1</v>
      </c>
    </row>
    <row r="4" ht="4.5" customHeight="1">
      <c r="W4" s="125"/>
    </row>
    <row r="5" spans="1:23" ht="13.5" customHeight="1">
      <c r="A5" s="17" t="s">
        <v>2</v>
      </c>
      <c r="B5" s="16"/>
      <c r="C5" s="297" t="s">
        <v>21</v>
      </c>
      <c r="D5" s="295"/>
      <c r="E5" s="295"/>
      <c r="F5" s="295" t="s">
        <v>22</v>
      </c>
      <c r="G5" s="295"/>
      <c r="H5" s="295"/>
      <c r="I5" s="295" t="s">
        <v>23</v>
      </c>
      <c r="J5" s="295"/>
      <c r="K5" s="296"/>
      <c r="L5" s="297" t="s">
        <v>5</v>
      </c>
      <c r="M5" s="295"/>
      <c r="N5" s="295"/>
      <c r="O5" s="295" t="s">
        <v>6</v>
      </c>
      <c r="P5" s="295"/>
      <c r="Q5" s="295"/>
      <c r="R5" s="295" t="s">
        <v>24</v>
      </c>
      <c r="S5" s="295"/>
      <c r="T5" s="295"/>
      <c r="U5" s="296"/>
      <c r="V5" s="16"/>
      <c r="W5" s="133" t="s">
        <v>2</v>
      </c>
    </row>
    <row r="6" spans="1:23" ht="12" customHeight="1">
      <c r="A6" s="29"/>
      <c r="B6" s="30"/>
      <c r="C6" s="288" t="s">
        <v>25</v>
      </c>
      <c r="D6" s="307" t="s">
        <v>223</v>
      </c>
      <c r="E6" s="307" t="s">
        <v>253</v>
      </c>
      <c r="F6" s="289" t="s">
        <v>26</v>
      </c>
      <c r="G6" s="307" t="s">
        <v>223</v>
      </c>
      <c r="H6" s="307" t="s">
        <v>253</v>
      </c>
      <c r="I6" s="289" t="s">
        <v>25</v>
      </c>
      <c r="J6" s="307" t="s">
        <v>223</v>
      </c>
      <c r="K6" s="287" t="s">
        <v>253</v>
      </c>
      <c r="L6" s="288" t="s">
        <v>27</v>
      </c>
      <c r="M6" s="307" t="s">
        <v>223</v>
      </c>
      <c r="N6" s="307" t="s">
        <v>253</v>
      </c>
      <c r="O6" s="289" t="s">
        <v>27</v>
      </c>
      <c r="P6" s="307" t="s">
        <v>223</v>
      </c>
      <c r="Q6" s="307" t="s">
        <v>253</v>
      </c>
      <c r="R6" s="307" t="s">
        <v>205</v>
      </c>
      <c r="S6" s="307" t="s">
        <v>206</v>
      </c>
      <c r="T6" s="307" t="s">
        <v>207</v>
      </c>
      <c r="U6" s="287" t="s">
        <v>208</v>
      </c>
      <c r="V6" s="54"/>
      <c r="W6" s="20"/>
    </row>
    <row r="7" spans="1:23" ht="12.75" customHeight="1">
      <c r="A7" s="23" t="s">
        <v>7</v>
      </c>
      <c r="B7" s="22"/>
      <c r="C7" s="300"/>
      <c r="D7" s="302"/>
      <c r="E7" s="302"/>
      <c r="F7" s="302"/>
      <c r="G7" s="302"/>
      <c r="H7" s="302"/>
      <c r="I7" s="302"/>
      <c r="J7" s="302"/>
      <c r="K7" s="305"/>
      <c r="L7" s="300"/>
      <c r="M7" s="302"/>
      <c r="N7" s="302"/>
      <c r="O7" s="302"/>
      <c r="P7" s="302"/>
      <c r="Q7" s="302"/>
      <c r="R7" s="302"/>
      <c r="S7" s="302"/>
      <c r="T7" s="302"/>
      <c r="U7" s="305"/>
      <c r="V7" s="22"/>
      <c r="W7" s="79" t="s">
        <v>7</v>
      </c>
    </row>
    <row r="8" spans="1:23" ht="4.5" customHeight="1">
      <c r="A8" s="29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20"/>
    </row>
    <row r="9" spans="1:23" ht="12">
      <c r="A9" s="66" t="s">
        <v>300</v>
      </c>
      <c r="B9" s="14"/>
      <c r="C9" s="81">
        <v>38050</v>
      </c>
      <c r="D9" s="81">
        <v>21667</v>
      </c>
      <c r="E9" s="81">
        <v>28906</v>
      </c>
      <c r="F9" s="81">
        <v>7372</v>
      </c>
      <c r="G9" s="81">
        <v>3779</v>
      </c>
      <c r="H9" s="81">
        <v>3811</v>
      </c>
      <c r="I9" s="81">
        <v>45422</v>
      </c>
      <c r="J9" s="81">
        <v>25446</v>
      </c>
      <c r="K9" s="81">
        <v>32717</v>
      </c>
      <c r="L9" s="81">
        <v>4431</v>
      </c>
      <c r="M9" s="81">
        <v>1383</v>
      </c>
      <c r="N9" s="81">
        <v>1115</v>
      </c>
      <c r="O9" s="81">
        <v>1278</v>
      </c>
      <c r="P9" s="81">
        <v>466</v>
      </c>
      <c r="Q9" s="81">
        <v>386</v>
      </c>
      <c r="R9" s="135">
        <v>32.9</v>
      </c>
      <c r="S9" s="135">
        <v>42.8</v>
      </c>
      <c r="T9" s="135">
        <v>21.9</v>
      </c>
      <c r="U9" s="135">
        <v>25.7</v>
      </c>
      <c r="V9" s="14"/>
      <c r="W9" s="48" t="s">
        <v>300</v>
      </c>
    </row>
    <row r="10" spans="1:23" ht="12">
      <c r="A10" s="66">
        <v>13</v>
      </c>
      <c r="B10" s="14"/>
      <c r="C10" s="81">
        <v>39361</v>
      </c>
      <c r="D10" s="81">
        <v>22682</v>
      </c>
      <c r="E10" s="81">
        <v>30081</v>
      </c>
      <c r="F10" s="81">
        <v>7270</v>
      </c>
      <c r="G10" s="81">
        <v>4256</v>
      </c>
      <c r="H10" s="81">
        <v>3842</v>
      </c>
      <c r="I10" s="81">
        <v>46631</v>
      </c>
      <c r="J10" s="81">
        <v>26938</v>
      </c>
      <c r="K10" s="81">
        <v>33923</v>
      </c>
      <c r="L10" s="81">
        <v>4909</v>
      </c>
      <c r="M10" s="81">
        <v>1335</v>
      </c>
      <c r="N10" s="81">
        <v>1193</v>
      </c>
      <c r="O10" s="81">
        <v>1106</v>
      </c>
      <c r="P10" s="81">
        <v>366</v>
      </c>
      <c r="Q10" s="81">
        <v>338</v>
      </c>
      <c r="R10" s="135">
        <v>30.7</v>
      </c>
      <c r="S10" s="135">
        <v>41.2</v>
      </c>
      <c r="T10" s="135">
        <v>19.8</v>
      </c>
      <c r="U10" s="135">
        <v>22.1</v>
      </c>
      <c r="V10" s="14"/>
      <c r="W10" s="48">
        <v>13</v>
      </c>
    </row>
    <row r="11" spans="1:23" ht="12">
      <c r="A11" s="66">
        <v>14</v>
      </c>
      <c r="B11" s="14"/>
      <c r="C11" s="81">
        <v>35296</v>
      </c>
      <c r="D11" s="81">
        <v>19069</v>
      </c>
      <c r="E11" s="81">
        <v>25323</v>
      </c>
      <c r="F11" s="81">
        <v>7840</v>
      </c>
      <c r="G11" s="81">
        <v>4794</v>
      </c>
      <c r="H11" s="81">
        <v>3720</v>
      </c>
      <c r="I11" s="81">
        <v>43136</v>
      </c>
      <c r="J11" s="81">
        <v>23863</v>
      </c>
      <c r="K11" s="81">
        <v>29043</v>
      </c>
      <c r="L11" s="81">
        <v>5428</v>
      </c>
      <c r="M11" s="81">
        <v>1749</v>
      </c>
      <c r="N11" s="81">
        <v>1177</v>
      </c>
      <c r="O11" s="81">
        <v>1097</v>
      </c>
      <c r="P11" s="81">
        <v>425</v>
      </c>
      <c r="Q11" s="81">
        <v>321</v>
      </c>
      <c r="R11" s="135">
        <v>32</v>
      </c>
      <c r="S11" s="135">
        <v>39.2</v>
      </c>
      <c r="T11" s="135">
        <v>20</v>
      </c>
      <c r="U11" s="135">
        <v>22.1</v>
      </c>
      <c r="V11" s="14"/>
      <c r="W11" s="48">
        <v>14</v>
      </c>
    </row>
    <row r="12" spans="1:23" s="75" customFormat="1" ht="12">
      <c r="A12" s="66">
        <v>15</v>
      </c>
      <c r="B12" s="14"/>
      <c r="C12" s="81">
        <v>35354</v>
      </c>
      <c r="D12" s="81">
        <v>17849</v>
      </c>
      <c r="E12" s="81">
        <v>21639</v>
      </c>
      <c r="F12" s="81">
        <v>7196</v>
      </c>
      <c r="G12" s="81">
        <v>4108</v>
      </c>
      <c r="H12" s="81">
        <v>3919</v>
      </c>
      <c r="I12" s="81">
        <v>42550</v>
      </c>
      <c r="J12" s="81">
        <v>21957</v>
      </c>
      <c r="K12" s="81">
        <v>25558</v>
      </c>
      <c r="L12" s="81">
        <v>6253</v>
      </c>
      <c r="M12" s="81">
        <v>2012</v>
      </c>
      <c r="N12" s="81">
        <v>1393</v>
      </c>
      <c r="O12" s="81">
        <v>1135</v>
      </c>
      <c r="P12" s="81">
        <v>427</v>
      </c>
      <c r="Q12" s="81">
        <v>321</v>
      </c>
      <c r="R12" s="135">
        <v>31.3</v>
      </c>
      <c r="S12" s="135">
        <v>38.2</v>
      </c>
      <c r="T12" s="135">
        <v>20.1</v>
      </c>
      <c r="U12" s="135">
        <v>21.6</v>
      </c>
      <c r="V12" s="14"/>
      <c r="W12" s="48">
        <v>15</v>
      </c>
    </row>
    <row r="13" spans="1:23" s="75" customFormat="1" ht="12">
      <c r="A13" s="116">
        <v>16</v>
      </c>
      <c r="B13" s="40"/>
      <c r="C13" s="83">
        <v>29263</v>
      </c>
      <c r="D13" s="83">
        <v>14532</v>
      </c>
      <c r="E13" s="83">
        <v>20324</v>
      </c>
      <c r="F13" s="83">
        <v>7231</v>
      </c>
      <c r="G13" s="83">
        <v>3442</v>
      </c>
      <c r="H13" s="83">
        <v>3442</v>
      </c>
      <c r="I13" s="83">
        <v>36494</v>
      </c>
      <c r="J13" s="83">
        <v>17974</v>
      </c>
      <c r="K13" s="83">
        <v>23766</v>
      </c>
      <c r="L13" s="83">
        <v>7447</v>
      </c>
      <c r="M13" s="83">
        <v>2575</v>
      </c>
      <c r="N13" s="83">
        <v>0</v>
      </c>
      <c r="O13" s="83">
        <v>1067</v>
      </c>
      <c r="P13" s="83">
        <v>415</v>
      </c>
      <c r="Q13" s="83">
        <v>316</v>
      </c>
      <c r="R13" s="205">
        <v>28.9</v>
      </c>
      <c r="S13" s="205">
        <v>34.9</v>
      </c>
      <c r="T13" s="205">
        <v>21.9</v>
      </c>
      <c r="U13" s="205">
        <v>19.6</v>
      </c>
      <c r="V13" s="40"/>
      <c r="W13" s="206">
        <v>16</v>
      </c>
    </row>
    <row r="14" spans="1:23" ht="4.5" customHeight="1">
      <c r="A14" s="127"/>
      <c r="B14" s="49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49"/>
      <c r="W14" s="57"/>
    </row>
    <row r="15" ht="3.75" customHeight="1"/>
    <row r="16" ht="12">
      <c r="A16" s="119" t="s">
        <v>18</v>
      </c>
    </row>
    <row r="17" ht="12">
      <c r="A17" s="128" t="s">
        <v>296</v>
      </c>
    </row>
    <row r="18" ht="12">
      <c r="A18" s="128" t="s">
        <v>242</v>
      </c>
    </row>
    <row r="23" ht="12">
      <c r="K23" s="58" t="s">
        <v>60</v>
      </c>
    </row>
  </sheetData>
  <mergeCells count="25">
    <mergeCell ref="O5:Q5"/>
    <mergeCell ref="R5:U5"/>
    <mergeCell ref="O6:O7"/>
    <mergeCell ref="I6:I7"/>
    <mergeCell ref="L6:L7"/>
    <mergeCell ref="I5:K5"/>
    <mergeCell ref="L5:N5"/>
    <mergeCell ref="Q6:Q7"/>
    <mergeCell ref="P6:P7"/>
    <mergeCell ref="N6:N7"/>
    <mergeCell ref="C5:E5"/>
    <mergeCell ref="F5:H5"/>
    <mergeCell ref="C6:C7"/>
    <mergeCell ref="F6:F7"/>
    <mergeCell ref="G6:G7"/>
    <mergeCell ref="E6:E7"/>
    <mergeCell ref="D6:D7"/>
    <mergeCell ref="M6:M7"/>
    <mergeCell ref="K6:K7"/>
    <mergeCell ref="J6:J7"/>
    <mergeCell ref="H6:H7"/>
    <mergeCell ref="R6:R7"/>
    <mergeCell ref="S6:S7"/>
    <mergeCell ref="T6:T7"/>
    <mergeCell ref="U6:U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A1" sqref="A1"/>
    </sheetView>
  </sheetViews>
  <sheetFormatPr defaultColWidth="9.00390625" defaultRowHeight="13.5"/>
  <cols>
    <col min="1" max="1" width="15.25390625" style="58" customWidth="1"/>
    <col min="2" max="2" width="0.875" style="58" customWidth="1"/>
    <col min="3" max="3" width="8.875" style="58" customWidth="1"/>
    <col min="4" max="4" width="11.625" style="58" customWidth="1"/>
    <col min="5" max="5" width="8.125" style="58" customWidth="1"/>
    <col min="6" max="6" width="11.50390625" style="58" customWidth="1"/>
    <col min="7" max="7" width="7.75390625" style="58" customWidth="1"/>
    <col min="8" max="8" width="9.875" style="58" customWidth="1"/>
    <col min="9" max="9" width="8.125" style="58" customWidth="1"/>
    <col min="10" max="10" width="10.125" style="58" customWidth="1"/>
    <col min="11" max="11" width="7.50390625" style="58" customWidth="1"/>
    <col min="12" max="12" width="9.75390625" style="58" customWidth="1"/>
    <col min="13" max="13" width="8.125" style="58" customWidth="1"/>
    <col min="14" max="14" width="9.875" style="58" customWidth="1"/>
    <col min="15" max="15" width="7.75390625" style="58" customWidth="1"/>
    <col min="16" max="16" width="8.75390625" style="58" customWidth="1"/>
    <col min="17" max="17" width="7.25390625" style="58" customWidth="1"/>
    <col min="18" max="18" width="7.50390625" style="58" customWidth="1"/>
    <col min="19" max="19" width="7.25390625" style="58" customWidth="1"/>
    <col min="20" max="20" width="7.75390625" style="58" customWidth="1"/>
    <col min="21" max="21" width="0.6171875" style="58" customWidth="1"/>
    <col min="22" max="22" width="9.625" style="58" customWidth="1"/>
    <col min="23" max="16384" width="8.875" style="58" customWidth="1"/>
  </cols>
  <sheetData>
    <row r="1" spans="9:15" s="65" customFormat="1" ht="18" customHeight="1">
      <c r="I1" s="61"/>
      <c r="J1" s="60" t="s">
        <v>28</v>
      </c>
      <c r="K1" s="61" t="s">
        <v>29</v>
      </c>
      <c r="M1" s="61"/>
      <c r="N1" s="61"/>
      <c r="O1" s="61"/>
    </row>
    <row r="3" ht="12">
      <c r="V3" s="125" t="s">
        <v>30</v>
      </c>
    </row>
    <row r="4" ht="4.5" customHeight="1">
      <c r="V4" s="125"/>
    </row>
    <row r="5" spans="1:22" ht="12.75" customHeight="1">
      <c r="A5" s="17" t="s">
        <v>2</v>
      </c>
      <c r="B5" s="16"/>
      <c r="C5" s="290" t="s">
        <v>8</v>
      </c>
      <c r="D5" s="291"/>
      <c r="E5" s="295" t="s">
        <v>31</v>
      </c>
      <c r="F5" s="295"/>
      <c r="G5" s="295"/>
      <c r="H5" s="295"/>
      <c r="I5" s="295"/>
      <c r="J5" s="295"/>
      <c r="K5" s="295"/>
      <c r="L5" s="295"/>
      <c r="M5" s="295"/>
      <c r="N5" s="295"/>
      <c r="O5" s="295" t="s">
        <v>32</v>
      </c>
      <c r="P5" s="295"/>
      <c r="Q5" s="295"/>
      <c r="R5" s="295"/>
      <c r="S5" s="295"/>
      <c r="T5" s="296"/>
      <c r="U5" s="136"/>
      <c r="V5" s="133" t="s">
        <v>2</v>
      </c>
    </row>
    <row r="6" spans="1:22" ht="12">
      <c r="A6" s="29"/>
      <c r="B6" s="14"/>
      <c r="C6" s="283" t="s">
        <v>33</v>
      </c>
      <c r="D6" s="300"/>
      <c r="E6" s="292" t="s">
        <v>8</v>
      </c>
      <c r="F6" s="292"/>
      <c r="G6" s="292" t="s">
        <v>34</v>
      </c>
      <c r="H6" s="292"/>
      <c r="I6" s="292" t="s">
        <v>35</v>
      </c>
      <c r="J6" s="281"/>
      <c r="K6" s="282" t="s">
        <v>36</v>
      </c>
      <c r="L6" s="292"/>
      <c r="M6" s="292" t="s">
        <v>37</v>
      </c>
      <c r="N6" s="292"/>
      <c r="O6" s="292" t="s">
        <v>8</v>
      </c>
      <c r="P6" s="292"/>
      <c r="Q6" s="292" t="s">
        <v>38</v>
      </c>
      <c r="R6" s="292"/>
      <c r="S6" s="292" t="s">
        <v>37</v>
      </c>
      <c r="T6" s="281"/>
      <c r="U6" s="80"/>
      <c r="V6" s="20"/>
    </row>
    <row r="7" spans="1:22" ht="12">
      <c r="A7" s="23" t="s">
        <v>7</v>
      </c>
      <c r="B7" s="24"/>
      <c r="C7" s="124" t="s">
        <v>27</v>
      </c>
      <c r="D7" s="129" t="s">
        <v>39</v>
      </c>
      <c r="E7" s="129" t="s">
        <v>27</v>
      </c>
      <c r="F7" s="129" t="s">
        <v>39</v>
      </c>
      <c r="G7" s="129" t="s">
        <v>27</v>
      </c>
      <c r="H7" s="129" t="s">
        <v>39</v>
      </c>
      <c r="I7" s="129" t="s">
        <v>27</v>
      </c>
      <c r="J7" s="130" t="s">
        <v>39</v>
      </c>
      <c r="K7" s="124" t="s">
        <v>27</v>
      </c>
      <c r="L7" s="129" t="s">
        <v>39</v>
      </c>
      <c r="M7" s="129" t="s">
        <v>27</v>
      </c>
      <c r="N7" s="129" t="s">
        <v>39</v>
      </c>
      <c r="O7" s="129" t="s">
        <v>27</v>
      </c>
      <c r="P7" s="129" t="s">
        <v>39</v>
      </c>
      <c r="Q7" s="129" t="s">
        <v>27</v>
      </c>
      <c r="R7" s="129" t="s">
        <v>39</v>
      </c>
      <c r="S7" s="129" t="s">
        <v>27</v>
      </c>
      <c r="T7" s="130" t="s">
        <v>39</v>
      </c>
      <c r="U7" s="80"/>
      <c r="V7" s="79" t="s">
        <v>7</v>
      </c>
    </row>
    <row r="8" spans="1:22" ht="4.5" customHeight="1">
      <c r="A8" s="29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20"/>
    </row>
    <row r="9" spans="1:22" ht="12">
      <c r="A9" s="66" t="s">
        <v>300</v>
      </c>
      <c r="B9" s="14"/>
      <c r="C9" s="95">
        <f aca="true" t="shared" si="0" ref="C9:D11">SUM(E9,O9)</f>
        <v>747074</v>
      </c>
      <c r="D9" s="95">
        <f t="shared" si="0"/>
        <v>18911779</v>
      </c>
      <c r="E9" s="95">
        <f aca="true" t="shared" si="1" ref="E9:F11">SUM(G9,I9,K9,M9)</f>
        <v>721748</v>
      </c>
      <c r="F9" s="95">
        <f t="shared" si="1"/>
        <v>18676081</v>
      </c>
      <c r="G9" s="95">
        <v>22261</v>
      </c>
      <c r="H9" s="95">
        <v>9007394</v>
      </c>
      <c r="I9" s="95">
        <v>493997</v>
      </c>
      <c r="J9" s="95">
        <v>7096618</v>
      </c>
      <c r="K9" s="95">
        <v>91529</v>
      </c>
      <c r="L9" s="95">
        <v>1495988</v>
      </c>
      <c r="M9" s="95">
        <v>113961</v>
      </c>
      <c r="N9" s="95">
        <v>1076081</v>
      </c>
      <c r="O9" s="95">
        <f>SUM(Q9,S9)</f>
        <v>25326</v>
      </c>
      <c r="P9" s="95">
        <v>235698</v>
      </c>
      <c r="Q9" s="95">
        <v>303</v>
      </c>
      <c r="R9" s="95">
        <v>4146</v>
      </c>
      <c r="S9" s="95">
        <v>25023</v>
      </c>
      <c r="T9" s="95">
        <v>231552</v>
      </c>
      <c r="U9" s="14"/>
      <c r="V9" s="48" t="s">
        <v>300</v>
      </c>
    </row>
    <row r="10" spans="1:22" ht="12">
      <c r="A10" s="66">
        <v>13</v>
      </c>
      <c r="B10" s="14"/>
      <c r="C10" s="95">
        <f t="shared" si="0"/>
        <v>800583</v>
      </c>
      <c r="D10" s="95">
        <f t="shared" si="0"/>
        <v>19378113</v>
      </c>
      <c r="E10" s="95">
        <f t="shared" si="1"/>
        <v>774784</v>
      </c>
      <c r="F10" s="95">
        <f t="shared" si="1"/>
        <v>19139685</v>
      </c>
      <c r="G10" s="95">
        <v>21713</v>
      </c>
      <c r="H10" s="95">
        <v>9015108</v>
      </c>
      <c r="I10" s="95">
        <v>497982</v>
      </c>
      <c r="J10" s="95">
        <v>7033777</v>
      </c>
      <c r="K10" s="95">
        <v>94266</v>
      </c>
      <c r="L10" s="95">
        <v>1538512</v>
      </c>
      <c r="M10" s="95">
        <v>160823</v>
      </c>
      <c r="N10" s="95">
        <v>1552288</v>
      </c>
      <c r="O10" s="95">
        <f>SUM(Q10,S10)</f>
        <v>25799</v>
      </c>
      <c r="P10" s="95">
        <v>238428</v>
      </c>
      <c r="Q10" s="95">
        <v>303</v>
      </c>
      <c r="R10" s="95">
        <v>6377</v>
      </c>
      <c r="S10" s="95">
        <v>25496</v>
      </c>
      <c r="T10" s="95">
        <v>232051</v>
      </c>
      <c r="U10" s="14"/>
      <c r="V10" s="48">
        <v>13</v>
      </c>
    </row>
    <row r="11" spans="1:22" ht="12">
      <c r="A11" s="66">
        <v>14</v>
      </c>
      <c r="B11" s="14"/>
      <c r="C11" s="95">
        <f>SUM(E11,O11)</f>
        <v>763554</v>
      </c>
      <c r="D11" s="95">
        <f t="shared" si="0"/>
        <v>17991811</v>
      </c>
      <c r="E11" s="95">
        <f t="shared" si="1"/>
        <v>738258</v>
      </c>
      <c r="F11" s="95">
        <f t="shared" si="1"/>
        <v>17762819</v>
      </c>
      <c r="G11" s="95">
        <v>19865</v>
      </c>
      <c r="H11" s="95">
        <v>8427828</v>
      </c>
      <c r="I11" s="95">
        <v>457862</v>
      </c>
      <c r="J11" s="95">
        <v>6230004</v>
      </c>
      <c r="K11" s="95">
        <v>89381</v>
      </c>
      <c r="L11" s="95">
        <v>1403103</v>
      </c>
      <c r="M11" s="95">
        <v>171150</v>
      </c>
      <c r="N11" s="95">
        <v>1701884</v>
      </c>
      <c r="O11" s="95">
        <f>SUM(Q11,S11)</f>
        <v>25296</v>
      </c>
      <c r="P11" s="95">
        <v>228992</v>
      </c>
      <c r="Q11" s="95">
        <v>282</v>
      </c>
      <c r="R11" s="95">
        <v>6628</v>
      </c>
      <c r="S11" s="95">
        <v>25014</v>
      </c>
      <c r="T11" s="95">
        <v>222363</v>
      </c>
      <c r="U11" s="14"/>
      <c r="V11" s="48">
        <v>14</v>
      </c>
    </row>
    <row r="12" spans="1:22" s="75" customFormat="1" ht="12">
      <c r="A12" s="66">
        <v>15</v>
      </c>
      <c r="B12" s="14"/>
      <c r="C12" s="95">
        <f>SUM(E12,O12)</f>
        <v>893924</v>
      </c>
      <c r="D12" s="95">
        <f>SUM(F12,P12)</f>
        <v>20643684</v>
      </c>
      <c r="E12" s="95">
        <f>SUM(G12,I12,K12,M12)</f>
        <v>869269</v>
      </c>
      <c r="F12" s="95">
        <f>SUM(H12,J12,L12,N12)</f>
        <v>20396036</v>
      </c>
      <c r="G12" s="95">
        <v>21449</v>
      </c>
      <c r="H12" s="95">
        <v>9384972</v>
      </c>
      <c r="I12" s="95">
        <v>537173</v>
      </c>
      <c r="J12" s="95">
        <v>7305459</v>
      </c>
      <c r="K12" s="95">
        <v>104423</v>
      </c>
      <c r="L12" s="95">
        <v>1607511</v>
      </c>
      <c r="M12" s="95">
        <v>206224</v>
      </c>
      <c r="N12" s="95">
        <v>2098094</v>
      </c>
      <c r="O12" s="95">
        <f>SUM(Q12,S12)</f>
        <v>24655</v>
      </c>
      <c r="P12" s="95">
        <v>247648</v>
      </c>
      <c r="Q12" s="95">
        <v>254</v>
      </c>
      <c r="R12" s="95">
        <v>11589</v>
      </c>
      <c r="S12" s="95">
        <v>24401</v>
      </c>
      <c r="T12" s="95">
        <v>236059</v>
      </c>
      <c r="U12" s="14"/>
      <c r="V12" s="48">
        <v>15</v>
      </c>
    </row>
    <row r="13" spans="1:22" s="75" customFormat="1" ht="12">
      <c r="A13" s="116">
        <v>16</v>
      </c>
      <c r="B13" s="40"/>
      <c r="C13" s="202">
        <f>SUM(E13,O13)</f>
        <v>952600</v>
      </c>
      <c r="D13" s="202">
        <f>SUM(F13,P13)</f>
        <v>21263215</v>
      </c>
      <c r="E13" s="202">
        <f>SUM(G13,I13,K13,M13)</f>
        <v>925511</v>
      </c>
      <c r="F13" s="202">
        <f>SUM(H13,J13,L13,N13)</f>
        <v>20989493</v>
      </c>
      <c r="G13" s="202">
        <v>21318</v>
      </c>
      <c r="H13" s="202">
        <v>9359491</v>
      </c>
      <c r="I13" s="202">
        <v>565174</v>
      </c>
      <c r="J13" s="202">
        <v>7601511</v>
      </c>
      <c r="K13" s="202">
        <v>113095</v>
      </c>
      <c r="L13" s="202">
        <v>1675260</v>
      </c>
      <c r="M13" s="202">
        <v>225924</v>
      </c>
      <c r="N13" s="202">
        <v>2353231</v>
      </c>
      <c r="O13" s="202">
        <v>27089</v>
      </c>
      <c r="P13" s="202">
        <v>273722</v>
      </c>
      <c r="Q13" s="202">
        <v>240</v>
      </c>
      <c r="R13" s="202">
        <v>12636</v>
      </c>
      <c r="S13" s="202">
        <v>26849</v>
      </c>
      <c r="T13" s="202">
        <v>261086</v>
      </c>
      <c r="U13" s="40"/>
      <c r="V13" s="206">
        <v>16</v>
      </c>
    </row>
    <row r="14" spans="1:22" ht="4.5" customHeight="1">
      <c r="A14" s="137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57"/>
    </row>
    <row r="15" ht="4.5" customHeight="1"/>
    <row r="16" s="119" customFormat="1" ht="11.25">
      <c r="A16" s="119" t="s">
        <v>209</v>
      </c>
    </row>
    <row r="17" s="119" customFormat="1" ht="11.25">
      <c r="A17" s="128" t="s">
        <v>264</v>
      </c>
    </row>
    <row r="18" ht="12">
      <c r="A18" s="119" t="s">
        <v>307</v>
      </c>
    </row>
    <row r="19" ht="12">
      <c r="V19" s="125"/>
    </row>
  </sheetData>
  <mergeCells count="12">
    <mergeCell ref="S6:T6"/>
    <mergeCell ref="C6:D6"/>
    <mergeCell ref="C5:D5"/>
    <mergeCell ref="E6:F6"/>
    <mergeCell ref="E5:N5"/>
    <mergeCell ref="O5:T5"/>
    <mergeCell ref="I6:J6"/>
    <mergeCell ref="K6:L6"/>
    <mergeCell ref="M6:N6"/>
    <mergeCell ref="O6:P6"/>
    <mergeCell ref="G6:H6"/>
    <mergeCell ref="Q6:R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L12" sqref="L12"/>
    </sheetView>
  </sheetViews>
  <sheetFormatPr defaultColWidth="9.00390625" defaultRowHeight="13.5"/>
  <cols>
    <col min="1" max="1" width="8.625" style="58" customWidth="1"/>
    <col min="2" max="2" width="0.6171875" style="58" customWidth="1"/>
    <col min="3" max="3" width="6.375" style="58" customWidth="1"/>
    <col min="4" max="5" width="5.625" style="58" customWidth="1"/>
    <col min="6" max="6" width="6.25390625" style="58" customWidth="1"/>
    <col min="7" max="8" width="5.625" style="58" customWidth="1"/>
    <col min="9" max="10" width="6.625" style="58" customWidth="1"/>
    <col min="11" max="11" width="6.375" style="58" customWidth="1"/>
    <col min="12" max="14" width="9.375" style="58" customWidth="1"/>
    <col min="15" max="16384" width="8.875" style="58" customWidth="1"/>
  </cols>
  <sheetData>
    <row r="1" spans="1:14" s="65" customFormat="1" ht="18" customHeight="1">
      <c r="A1" s="294" t="s">
        <v>262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3" ht="12">
      <c r="N3" s="125" t="s">
        <v>40</v>
      </c>
    </row>
    <row r="4" ht="4.5" customHeight="1">
      <c r="N4" s="125"/>
    </row>
    <row r="5" spans="1:14" ht="12">
      <c r="A5" s="17" t="s">
        <v>2</v>
      </c>
      <c r="B5" s="16"/>
      <c r="C5" s="297" t="s">
        <v>41</v>
      </c>
      <c r="D5" s="295"/>
      <c r="E5" s="295"/>
      <c r="F5" s="295" t="s">
        <v>42</v>
      </c>
      <c r="G5" s="295"/>
      <c r="H5" s="295"/>
      <c r="I5" s="295" t="s">
        <v>43</v>
      </c>
      <c r="J5" s="295"/>
      <c r="K5" s="295"/>
      <c r="L5" s="295" t="s">
        <v>44</v>
      </c>
      <c r="M5" s="295"/>
      <c r="N5" s="296"/>
    </row>
    <row r="6" spans="1:14" ht="12">
      <c r="A6" s="23" t="s">
        <v>7</v>
      </c>
      <c r="B6" s="24"/>
      <c r="C6" s="124" t="s">
        <v>8</v>
      </c>
      <c r="D6" s="129" t="s">
        <v>9</v>
      </c>
      <c r="E6" s="129" t="s">
        <v>10</v>
      </c>
      <c r="F6" s="129" t="s">
        <v>8</v>
      </c>
      <c r="G6" s="129" t="s">
        <v>9</v>
      </c>
      <c r="H6" s="129" t="s">
        <v>10</v>
      </c>
      <c r="I6" s="129" t="s">
        <v>8</v>
      </c>
      <c r="J6" s="129" t="s">
        <v>9</v>
      </c>
      <c r="K6" s="129" t="s">
        <v>10</v>
      </c>
      <c r="L6" s="129" t="s">
        <v>8</v>
      </c>
      <c r="M6" s="129" t="s">
        <v>9</v>
      </c>
      <c r="N6" s="130" t="s">
        <v>10</v>
      </c>
    </row>
    <row r="7" spans="1:14" ht="4.5" customHeight="1">
      <c r="A7" s="29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2">
      <c r="A8" s="187" t="s">
        <v>300</v>
      </c>
      <c r="B8" s="14"/>
      <c r="C8" s="74">
        <f>SUM(D8:E8)</f>
        <v>9937</v>
      </c>
      <c r="D8" s="74">
        <v>4101</v>
      </c>
      <c r="E8" s="74">
        <v>5836</v>
      </c>
      <c r="F8" s="74">
        <f>SUM(G8:H8)</f>
        <v>8356</v>
      </c>
      <c r="G8" s="74">
        <v>3327</v>
      </c>
      <c r="H8" s="74">
        <v>5029</v>
      </c>
      <c r="I8" s="74">
        <f>SUM(J8:K8)</f>
        <v>46393</v>
      </c>
      <c r="J8" s="74">
        <v>20028</v>
      </c>
      <c r="K8" s="74">
        <v>26365</v>
      </c>
      <c r="L8" s="170">
        <f>SUM(M8:N8)</f>
        <v>6148654</v>
      </c>
      <c r="M8" s="170">
        <v>3184118</v>
      </c>
      <c r="N8" s="170">
        <v>2964536</v>
      </c>
    </row>
    <row r="9" spans="1:14" ht="12" customHeight="1">
      <c r="A9" s="66">
        <v>13</v>
      </c>
      <c r="B9" s="14"/>
      <c r="C9" s="74">
        <f>SUM(D9:E9)</f>
        <v>10544</v>
      </c>
      <c r="D9" s="74">
        <v>4776</v>
      </c>
      <c r="E9" s="74">
        <v>5768</v>
      </c>
      <c r="F9" s="74">
        <f>SUM(G9:H9)</f>
        <v>9431</v>
      </c>
      <c r="G9" s="74">
        <v>4107</v>
      </c>
      <c r="H9" s="74">
        <v>5324</v>
      </c>
      <c r="I9" s="74">
        <f>SUM(J9:K9)</f>
        <v>51068</v>
      </c>
      <c r="J9" s="74">
        <v>23076</v>
      </c>
      <c r="K9" s="74">
        <v>27992</v>
      </c>
      <c r="L9" s="170">
        <f>SUM(M9:N9)</f>
        <v>7221739</v>
      </c>
      <c r="M9" s="170">
        <v>3819989</v>
      </c>
      <c r="N9" s="170">
        <v>3401750</v>
      </c>
    </row>
    <row r="10" spans="1:14" ht="12" customHeight="1">
      <c r="A10" s="66">
        <v>14</v>
      </c>
      <c r="B10" s="14"/>
      <c r="C10" s="74">
        <f>SUM(D10:E10)</f>
        <v>10386</v>
      </c>
      <c r="D10" s="74">
        <v>4529</v>
      </c>
      <c r="E10" s="74">
        <v>5857</v>
      </c>
      <c r="F10" s="74">
        <f>SUM(G10:H10)</f>
        <v>10746</v>
      </c>
      <c r="G10" s="74">
        <v>4662</v>
      </c>
      <c r="H10" s="74">
        <v>6084</v>
      </c>
      <c r="I10" s="74">
        <f>SUM(J10:K10)</f>
        <v>46673</v>
      </c>
      <c r="J10" s="74">
        <v>22225</v>
      </c>
      <c r="K10" s="74">
        <v>24448</v>
      </c>
      <c r="L10" s="186">
        <f>SUM(M10:N10)</f>
        <v>7428222</v>
      </c>
      <c r="M10" s="170">
        <v>4220903</v>
      </c>
      <c r="N10" s="170">
        <v>3207319</v>
      </c>
    </row>
    <row r="11" spans="1:14" s="75" customFormat="1" ht="12" customHeight="1">
      <c r="A11" s="66">
        <v>15</v>
      </c>
      <c r="B11" s="14"/>
      <c r="C11" s="74">
        <f>SUM(D11:E11)</f>
        <v>9893</v>
      </c>
      <c r="D11" s="74">
        <v>4285</v>
      </c>
      <c r="E11" s="74">
        <v>5608</v>
      </c>
      <c r="F11" s="74">
        <f>SUM(G11:H11)</f>
        <v>8703</v>
      </c>
      <c r="G11" s="74">
        <v>3700</v>
      </c>
      <c r="H11" s="74">
        <v>5003</v>
      </c>
      <c r="I11" s="74">
        <f>SUM(J11:K11)</f>
        <v>44374</v>
      </c>
      <c r="J11" s="74">
        <v>20147</v>
      </c>
      <c r="K11" s="74">
        <v>24227</v>
      </c>
      <c r="L11" s="186">
        <f>SUM(M11:N11)</f>
        <v>5444712</v>
      </c>
      <c r="M11" s="170">
        <v>2881195</v>
      </c>
      <c r="N11" s="170">
        <v>2563517</v>
      </c>
    </row>
    <row r="12" spans="1:14" s="75" customFormat="1" ht="12" customHeight="1">
      <c r="A12" s="116">
        <v>16</v>
      </c>
      <c r="B12" s="40"/>
      <c r="C12" s="207">
        <f>SUM(D12:E12)</f>
        <v>9665</v>
      </c>
      <c r="D12" s="207">
        <v>3936</v>
      </c>
      <c r="E12" s="207">
        <v>5729</v>
      </c>
      <c r="F12" s="207">
        <f>SUM(G12:H12)</f>
        <v>8291</v>
      </c>
      <c r="G12" s="207">
        <v>3321</v>
      </c>
      <c r="H12" s="207">
        <v>4970</v>
      </c>
      <c r="I12" s="207">
        <f>SUM(J12:K12)</f>
        <v>38347</v>
      </c>
      <c r="J12" s="207">
        <v>16558</v>
      </c>
      <c r="K12" s="207">
        <v>21789</v>
      </c>
      <c r="L12" s="262">
        <f>SUM(M12:N12)</f>
        <v>4464137</v>
      </c>
      <c r="M12" s="208">
        <v>2274369</v>
      </c>
      <c r="N12" s="208">
        <v>2189768</v>
      </c>
    </row>
    <row r="13" spans="1:14" ht="3.75" customHeight="1">
      <c r="A13" s="127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ht="3.75" customHeight="1"/>
    <row r="15" ht="12">
      <c r="A15" s="119" t="s">
        <v>18</v>
      </c>
    </row>
    <row r="16" s="119" customFormat="1" ht="11.25">
      <c r="A16" s="128"/>
    </row>
  </sheetData>
  <mergeCells count="5">
    <mergeCell ref="A1:N1"/>
    <mergeCell ref="L5:N5"/>
    <mergeCell ref="C5:E5"/>
    <mergeCell ref="F5:H5"/>
    <mergeCell ref="I5:K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:M1"/>
    </sheetView>
  </sheetViews>
  <sheetFormatPr defaultColWidth="9.00390625" defaultRowHeight="13.5"/>
  <cols>
    <col min="1" max="1" width="8.875" style="58" customWidth="1"/>
    <col min="2" max="2" width="0.875" style="58" customWidth="1"/>
    <col min="3" max="3" width="7.875" style="58" customWidth="1"/>
    <col min="4" max="4" width="6.75390625" style="58" customWidth="1"/>
    <col min="5" max="5" width="6.00390625" style="58" customWidth="1"/>
    <col min="6" max="6" width="7.375" style="58" customWidth="1"/>
    <col min="7" max="7" width="7.50390625" style="58" customWidth="1"/>
    <col min="8" max="8" width="8.875" style="58" customWidth="1"/>
    <col min="9" max="9" width="7.25390625" style="58" customWidth="1"/>
    <col min="10" max="10" width="7.375" style="58" customWidth="1"/>
    <col min="11" max="11" width="9.50390625" style="58" customWidth="1"/>
    <col min="12" max="12" width="8.00390625" style="58" customWidth="1"/>
    <col min="13" max="13" width="6.00390625" style="58" customWidth="1"/>
    <col min="14" max="16384" width="8.875" style="58" customWidth="1"/>
  </cols>
  <sheetData>
    <row r="1" spans="1:13" s="65" customFormat="1" ht="18" customHeight="1">
      <c r="A1" s="294" t="s">
        <v>45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3" ht="12">
      <c r="M3" s="125" t="s">
        <v>1</v>
      </c>
    </row>
    <row r="4" ht="4.5" customHeight="1">
      <c r="M4" s="125"/>
    </row>
    <row r="5" spans="1:13" ht="12" customHeight="1">
      <c r="A5" s="17" t="s">
        <v>2</v>
      </c>
      <c r="B5" s="16"/>
      <c r="C5" s="291" t="s">
        <v>8</v>
      </c>
      <c r="D5" s="306" t="s">
        <v>224</v>
      </c>
      <c r="E5" s="291" t="s">
        <v>46</v>
      </c>
      <c r="F5" s="284" t="s">
        <v>47</v>
      </c>
      <c r="G5" s="284" t="s">
        <v>48</v>
      </c>
      <c r="H5" s="285" t="s">
        <v>49</v>
      </c>
      <c r="I5" s="306" t="s">
        <v>225</v>
      </c>
      <c r="J5" s="306" t="s">
        <v>226</v>
      </c>
      <c r="K5" s="175" t="s">
        <v>210</v>
      </c>
      <c r="L5" s="274" t="s">
        <v>211</v>
      </c>
      <c r="M5" s="276" t="s">
        <v>50</v>
      </c>
    </row>
    <row r="6" spans="1:13" ht="12" customHeight="1">
      <c r="A6" s="23" t="s">
        <v>7</v>
      </c>
      <c r="B6" s="22"/>
      <c r="C6" s="300"/>
      <c r="D6" s="302"/>
      <c r="E6" s="300"/>
      <c r="F6" s="302"/>
      <c r="G6" s="302"/>
      <c r="H6" s="286"/>
      <c r="I6" s="302"/>
      <c r="J6" s="302"/>
      <c r="K6" s="132" t="s">
        <v>303</v>
      </c>
      <c r="L6" s="275"/>
      <c r="M6" s="305"/>
    </row>
    <row r="7" spans="1:13" ht="4.5" customHeight="1">
      <c r="A7" s="29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2">
      <c r="A8" s="120" t="s">
        <v>300</v>
      </c>
      <c r="B8" s="14"/>
      <c r="C8" s="95">
        <f>SUM(D8:M8)</f>
        <v>20172</v>
      </c>
      <c r="D8" s="95">
        <v>49</v>
      </c>
      <c r="E8" s="95">
        <v>5</v>
      </c>
      <c r="F8" s="95">
        <v>3179</v>
      </c>
      <c r="G8" s="95">
        <v>2087</v>
      </c>
      <c r="H8" s="95">
        <v>10</v>
      </c>
      <c r="I8" s="95">
        <v>1059</v>
      </c>
      <c r="J8" s="95">
        <v>4515</v>
      </c>
      <c r="K8" s="95">
        <v>1102</v>
      </c>
      <c r="L8" s="95">
        <v>8108</v>
      </c>
      <c r="M8" s="95">
        <v>58</v>
      </c>
    </row>
    <row r="9" spans="1:13" ht="12">
      <c r="A9" s="66">
        <v>13</v>
      </c>
      <c r="B9" s="14"/>
      <c r="C9" s="95">
        <f>SUM(D9:M9)</f>
        <v>19124</v>
      </c>
      <c r="D9" s="95">
        <v>42</v>
      </c>
      <c r="E9" s="95">
        <v>4</v>
      </c>
      <c r="F9" s="95">
        <v>3120</v>
      </c>
      <c r="G9" s="95">
        <v>1664</v>
      </c>
      <c r="H9" s="95">
        <v>18</v>
      </c>
      <c r="I9" s="95">
        <v>999</v>
      </c>
      <c r="J9" s="95">
        <v>4154</v>
      </c>
      <c r="K9" s="95">
        <v>1187</v>
      </c>
      <c r="L9" s="95">
        <v>7798</v>
      </c>
      <c r="M9" s="95">
        <v>138</v>
      </c>
    </row>
    <row r="10" spans="1:13" ht="12">
      <c r="A10" s="66">
        <v>14</v>
      </c>
      <c r="B10" s="14"/>
      <c r="C10" s="95">
        <f>SUM(D10:M10)</f>
        <v>17448</v>
      </c>
      <c r="D10" s="95">
        <v>25</v>
      </c>
      <c r="E10" s="95">
        <v>8</v>
      </c>
      <c r="F10" s="95">
        <v>2389</v>
      </c>
      <c r="G10" s="95">
        <v>1384</v>
      </c>
      <c r="H10" s="95">
        <v>12</v>
      </c>
      <c r="I10" s="95">
        <v>1085</v>
      </c>
      <c r="J10" s="95">
        <v>3605</v>
      </c>
      <c r="K10" s="95">
        <v>1317</v>
      </c>
      <c r="L10" s="95">
        <v>7487</v>
      </c>
      <c r="M10" s="95">
        <v>136</v>
      </c>
    </row>
    <row r="11" spans="1:13" s="75" customFormat="1" ht="12">
      <c r="A11" s="66">
        <v>15</v>
      </c>
      <c r="B11" s="14"/>
      <c r="C11" s="95">
        <f>SUM(D11:M11)</f>
        <v>18025</v>
      </c>
      <c r="D11" s="95">
        <v>34</v>
      </c>
      <c r="E11" s="95">
        <v>14</v>
      </c>
      <c r="F11" s="95">
        <v>2257</v>
      </c>
      <c r="G11" s="95">
        <v>1386</v>
      </c>
      <c r="H11" s="95">
        <v>9</v>
      </c>
      <c r="I11" s="95">
        <v>1180</v>
      </c>
      <c r="J11" s="95">
        <v>3665</v>
      </c>
      <c r="K11" s="95">
        <v>1304</v>
      </c>
      <c r="L11" s="95">
        <v>8022</v>
      </c>
      <c r="M11" s="95">
        <v>154</v>
      </c>
    </row>
    <row r="12" spans="1:13" s="75" customFormat="1" ht="12">
      <c r="A12" s="116">
        <v>16</v>
      </c>
      <c r="B12" s="40"/>
      <c r="C12" s="202">
        <f>SUM(D12:M12)</f>
        <v>17760</v>
      </c>
      <c r="D12" s="202">
        <v>63</v>
      </c>
      <c r="E12" s="202">
        <v>1</v>
      </c>
      <c r="F12" s="202">
        <v>1962</v>
      </c>
      <c r="G12" s="202">
        <v>1466</v>
      </c>
      <c r="H12" s="202">
        <v>12</v>
      </c>
      <c r="I12" s="202">
        <v>1147</v>
      </c>
      <c r="J12" s="202">
        <v>3607</v>
      </c>
      <c r="K12" s="202">
        <v>1315</v>
      </c>
      <c r="L12" s="202">
        <v>7836</v>
      </c>
      <c r="M12" s="202">
        <v>351</v>
      </c>
    </row>
    <row r="13" spans="1:13" ht="3.75" customHeight="1">
      <c r="A13" s="127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ht="3.75" customHeight="1"/>
    <row r="15" ht="12">
      <c r="A15" s="119" t="s">
        <v>18</v>
      </c>
    </row>
    <row r="16" s="119" customFormat="1" ht="11.25">
      <c r="A16" s="128" t="s">
        <v>292</v>
      </c>
    </row>
  </sheetData>
  <mergeCells count="11">
    <mergeCell ref="A1:M1"/>
    <mergeCell ref="H5:H6"/>
    <mergeCell ref="L5:L6"/>
    <mergeCell ref="M5:M6"/>
    <mergeCell ref="C5:C6"/>
    <mergeCell ref="E5:E6"/>
    <mergeCell ref="F5:F6"/>
    <mergeCell ref="G5:G6"/>
    <mergeCell ref="D5:D6"/>
    <mergeCell ref="I5:I6"/>
    <mergeCell ref="J5:J6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00390625" style="14" customWidth="1"/>
    <col min="2" max="2" width="4.00390625" style="14" customWidth="1"/>
    <col min="3" max="3" width="6.375" style="14" customWidth="1"/>
    <col min="4" max="4" width="0.5" style="14" customWidth="1"/>
    <col min="5" max="5" width="6.625" style="14" customWidth="1"/>
    <col min="6" max="7" width="6.25390625" style="14" customWidth="1"/>
    <col min="8" max="8" width="6.50390625" style="14" customWidth="1"/>
    <col min="9" max="9" width="6.25390625" style="14" customWidth="1"/>
    <col min="10" max="10" width="6.375" style="14" customWidth="1"/>
    <col min="11" max="11" width="6.625" style="14" customWidth="1"/>
    <col min="12" max="13" width="6.25390625" style="14" customWidth="1"/>
    <col min="14" max="14" width="6.50390625" style="14" customWidth="1"/>
    <col min="15" max="16" width="6.25390625" style="14" customWidth="1"/>
    <col min="17" max="21" width="6.375" style="14" customWidth="1"/>
    <col min="22" max="22" width="7.00390625" style="14" customWidth="1"/>
    <col min="23" max="25" width="6.125" style="14" customWidth="1"/>
    <col min="26" max="28" width="6.375" style="14" customWidth="1"/>
    <col min="29" max="29" width="0.5" style="14" customWidth="1"/>
    <col min="30" max="30" width="5.00390625" style="14" customWidth="1"/>
    <col min="31" max="31" width="3.00390625" style="14" customWidth="1"/>
    <col min="32" max="32" width="7.125" style="14" customWidth="1"/>
    <col min="33" max="16384" width="10.125" style="14" customWidth="1"/>
  </cols>
  <sheetData>
    <row r="1" spans="16:17" s="139" customFormat="1" ht="18" customHeight="1">
      <c r="P1" s="140" t="s">
        <v>61</v>
      </c>
      <c r="Q1" s="141" t="s">
        <v>235</v>
      </c>
    </row>
    <row r="2" ht="12" customHeight="1"/>
    <row r="3" spans="29:32" ht="12" customHeight="1">
      <c r="AC3" s="15"/>
      <c r="AF3" s="15" t="s">
        <v>51</v>
      </c>
    </row>
    <row r="4" spans="28:29" ht="4.5" customHeight="1">
      <c r="AB4" s="15"/>
      <c r="AC4" s="15"/>
    </row>
    <row r="5" spans="1:32" ht="13.5" customHeight="1">
      <c r="A5" s="16"/>
      <c r="B5" s="16"/>
      <c r="C5" s="17" t="s">
        <v>62</v>
      </c>
      <c r="D5" s="18"/>
      <c r="E5" s="312" t="s">
        <v>233</v>
      </c>
      <c r="F5" s="312"/>
      <c r="G5" s="312"/>
      <c r="H5" s="312"/>
      <c r="I5" s="312"/>
      <c r="J5" s="313"/>
      <c r="K5" s="277" t="s">
        <v>232</v>
      </c>
      <c r="L5" s="278"/>
      <c r="M5" s="279"/>
      <c r="N5" s="277" t="s">
        <v>231</v>
      </c>
      <c r="O5" s="278"/>
      <c r="P5" s="278"/>
      <c r="Q5" s="278" t="s">
        <v>230</v>
      </c>
      <c r="R5" s="278"/>
      <c r="S5" s="279"/>
      <c r="T5" s="277" t="s">
        <v>227</v>
      </c>
      <c r="U5" s="278"/>
      <c r="V5" s="279"/>
      <c r="W5" s="277" t="s">
        <v>228</v>
      </c>
      <c r="X5" s="278"/>
      <c r="Y5" s="279"/>
      <c r="Z5" s="277" t="s">
        <v>229</v>
      </c>
      <c r="AA5" s="278"/>
      <c r="AB5" s="278"/>
      <c r="AC5" s="138"/>
      <c r="AD5" s="16" t="s">
        <v>245</v>
      </c>
      <c r="AE5" s="16"/>
      <c r="AF5" s="42"/>
    </row>
    <row r="6" spans="3:32" ht="13.5" customHeight="1">
      <c r="C6" s="19"/>
      <c r="D6" s="20"/>
      <c r="E6" s="273"/>
      <c r="F6" s="273"/>
      <c r="G6" s="308"/>
      <c r="H6" s="309" t="s">
        <v>64</v>
      </c>
      <c r="I6" s="310"/>
      <c r="J6" s="311"/>
      <c r="K6" s="280"/>
      <c r="L6" s="271"/>
      <c r="M6" s="272"/>
      <c r="N6" s="280"/>
      <c r="O6" s="271"/>
      <c r="P6" s="271"/>
      <c r="Q6" s="271"/>
      <c r="R6" s="271"/>
      <c r="S6" s="272"/>
      <c r="T6" s="280"/>
      <c r="U6" s="271"/>
      <c r="V6" s="272"/>
      <c r="W6" s="280"/>
      <c r="X6" s="271"/>
      <c r="Y6" s="272"/>
      <c r="Z6" s="280"/>
      <c r="AA6" s="271"/>
      <c r="AB6" s="271"/>
      <c r="AC6" s="146"/>
      <c r="AF6" s="15"/>
    </row>
    <row r="7" spans="1:32" ht="13.5" customHeight="1">
      <c r="A7" s="21" t="s">
        <v>65</v>
      </c>
      <c r="B7" s="22"/>
      <c r="C7" s="23"/>
      <c r="D7" s="24"/>
      <c r="E7" s="92" t="s">
        <v>52</v>
      </c>
      <c r="F7" s="67" t="s">
        <v>53</v>
      </c>
      <c r="G7" s="67" t="s">
        <v>54</v>
      </c>
      <c r="H7" s="67" t="s">
        <v>52</v>
      </c>
      <c r="I7" s="67" t="s">
        <v>53</v>
      </c>
      <c r="J7" s="67" t="s">
        <v>54</v>
      </c>
      <c r="K7" s="129" t="s">
        <v>52</v>
      </c>
      <c r="L7" s="129" t="s">
        <v>53</v>
      </c>
      <c r="M7" s="129" t="s">
        <v>54</v>
      </c>
      <c r="N7" s="129" t="s">
        <v>52</v>
      </c>
      <c r="O7" s="129" t="s">
        <v>53</v>
      </c>
      <c r="P7" s="130" t="s">
        <v>54</v>
      </c>
      <c r="Q7" s="124" t="s">
        <v>52</v>
      </c>
      <c r="R7" s="129" t="s">
        <v>53</v>
      </c>
      <c r="S7" s="129" t="s">
        <v>54</v>
      </c>
      <c r="T7" s="129" t="s">
        <v>52</v>
      </c>
      <c r="U7" s="129" t="s">
        <v>53</v>
      </c>
      <c r="V7" s="129" t="s">
        <v>54</v>
      </c>
      <c r="W7" s="129" t="s">
        <v>52</v>
      </c>
      <c r="X7" s="129" t="s">
        <v>53</v>
      </c>
      <c r="Y7" s="129" t="s">
        <v>54</v>
      </c>
      <c r="Z7" s="129" t="s">
        <v>52</v>
      </c>
      <c r="AA7" s="129" t="s">
        <v>53</v>
      </c>
      <c r="AB7" s="130" t="s">
        <v>54</v>
      </c>
      <c r="AC7" s="124"/>
      <c r="AD7" s="21"/>
      <c r="AE7" s="22"/>
      <c r="AF7" s="52" t="s">
        <v>181</v>
      </c>
    </row>
    <row r="8" spans="1:30" ht="6" customHeight="1">
      <c r="A8" s="28"/>
      <c r="C8" s="29"/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55"/>
      <c r="AC8" s="66"/>
      <c r="AD8" s="28"/>
    </row>
    <row r="9" spans="1:32" ht="12" customHeight="1">
      <c r="A9" s="15" t="s">
        <v>66</v>
      </c>
      <c r="B9" s="32">
        <v>12</v>
      </c>
      <c r="C9" s="33" t="s">
        <v>67</v>
      </c>
      <c r="D9" s="38"/>
      <c r="E9" s="34">
        <v>20.5</v>
      </c>
      <c r="F9" s="34">
        <v>20.8</v>
      </c>
      <c r="G9" s="34">
        <v>20.2</v>
      </c>
      <c r="H9" s="34">
        <v>20.8</v>
      </c>
      <c r="I9" s="34">
        <v>21.2</v>
      </c>
      <c r="J9" s="34">
        <v>20.3</v>
      </c>
      <c r="K9" s="35">
        <v>21.4</v>
      </c>
      <c r="L9" s="34">
        <v>21.6</v>
      </c>
      <c r="M9" s="34">
        <v>20.1</v>
      </c>
      <c r="N9" s="35">
        <v>20.7</v>
      </c>
      <c r="O9" s="34">
        <v>21</v>
      </c>
      <c r="P9" s="34">
        <v>20.1</v>
      </c>
      <c r="Q9" s="34">
        <v>21.1</v>
      </c>
      <c r="R9" s="34">
        <v>21.1</v>
      </c>
      <c r="S9" s="34">
        <v>21.1</v>
      </c>
      <c r="T9" s="34">
        <v>21.2</v>
      </c>
      <c r="U9" s="34">
        <v>21.4</v>
      </c>
      <c r="V9" s="34">
        <v>20.9</v>
      </c>
      <c r="W9" s="35">
        <v>18</v>
      </c>
      <c r="X9" s="34">
        <v>19.6</v>
      </c>
      <c r="Y9" s="34">
        <v>17.1</v>
      </c>
      <c r="Z9" s="34">
        <v>20.1</v>
      </c>
      <c r="AA9" s="34">
        <v>20</v>
      </c>
      <c r="AB9" s="34">
        <v>20.1</v>
      </c>
      <c r="AC9" s="145"/>
      <c r="AD9" s="15" t="s">
        <v>66</v>
      </c>
      <c r="AE9" s="32">
        <v>12</v>
      </c>
      <c r="AF9" s="44" t="s">
        <v>67</v>
      </c>
    </row>
    <row r="10" spans="2:32" ht="12" customHeight="1">
      <c r="B10" s="32">
        <v>13</v>
      </c>
      <c r="C10" s="37"/>
      <c r="D10" s="39"/>
      <c r="E10" s="34">
        <v>20.5</v>
      </c>
      <c r="F10" s="34">
        <v>20.8</v>
      </c>
      <c r="G10" s="34">
        <v>20.1</v>
      </c>
      <c r="H10" s="34">
        <v>20.7</v>
      </c>
      <c r="I10" s="34">
        <v>21</v>
      </c>
      <c r="J10" s="34">
        <v>20.3</v>
      </c>
      <c r="K10" s="34">
        <v>21.5</v>
      </c>
      <c r="L10" s="34">
        <v>21.5</v>
      </c>
      <c r="M10" s="34">
        <v>21</v>
      </c>
      <c r="N10" s="34">
        <v>20.7</v>
      </c>
      <c r="O10" s="34">
        <v>21</v>
      </c>
      <c r="P10" s="34">
        <v>20.3</v>
      </c>
      <c r="Q10" s="34">
        <v>21.5</v>
      </c>
      <c r="R10" s="34">
        <v>21.4</v>
      </c>
      <c r="S10" s="34">
        <v>21.8</v>
      </c>
      <c r="T10" s="34">
        <v>20.8</v>
      </c>
      <c r="U10" s="34">
        <v>21</v>
      </c>
      <c r="V10" s="34">
        <v>20.6</v>
      </c>
      <c r="W10" s="34">
        <v>17.8</v>
      </c>
      <c r="X10" s="34">
        <v>19.2</v>
      </c>
      <c r="Y10" s="34">
        <v>17</v>
      </c>
      <c r="Z10" s="34">
        <v>20</v>
      </c>
      <c r="AA10" s="34">
        <v>20.1</v>
      </c>
      <c r="AB10" s="34">
        <v>20</v>
      </c>
      <c r="AC10" s="145"/>
      <c r="AE10" s="32">
        <v>13</v>
      </c>
      <c r="AF10" s="32"/>
    </row>
    <row r="11" spans="2:32" ht="12" customHeight="1">
      <c r="B11" s="32">
        <v>14</v>
      </c>
      <c r="C11" s="37"/>
      <c r="D11" s="39"/>
      <c r="E11" s="34">
        <v>20</v>
      </c>
      <c r="F11" s="34">
        <v>20.1</v>
      </c>
      <c r="G11" s="34">
        <v>19.8</v>
      </c>
      <c r="H11" s="34">
        <v>20.3</v>
      </c>
      <c r="I11" s="34">
        <v>20.4</v>
      </c>
      <c r="J11" s="34">
        <v>20.1</v>
      </c>
      <c r="K11" s="34">
        <v>20.4</v>
      </c>
      <c r="L11" s="34">
        <v>20.5</v>
      </c>
      <c r="M11" s="34">
        <v>20.3</v>
      </c>
      <c r="N11" s="34">
        <v>20.4</v>
      </c>
      <c r="O11" s="34">
        <v>20.4</v>
      </c>
      <c r="P11" s="34">
        <v>20.3</v>
      </c>
      <c r="Q11" s="34">
        <v>19.9</v>
      </c>
      <c r="R11" s="34">
        <v>20.1</v>
      </c>
      <c r="S11" s="34">
        <v>19.3</v>
      </c>
      <c r="T11" s="34">
        <v>20.5</v>
      </c>
      <c r="U11" s="34">
        <v>20.8</v>
      </c>
      <c r="V11" s="34">
        <v>20.2</v>
      </c>
      <c r="W11" s="34">
        <v>19.2</v>
      </c>
      <c r="X11" s="34">
        <v>19.2</v>
      </c>
      <c r="Y11" s="34">
        <v>19.1</v>
      </c>
      <c r="Z11" s="34">
        <v>19.6</v>
      </c>
      <c r="AA11" s="34">
        <v>19.5</v>
      </c>
      <c r="AB11" s="34">
        <v>19.6</v>
      </c>
      <c r="AC11" s="145"/>
      <c r="AE11" s="32">
        <v>14</v>
      </c>
      <c r="AF11" s="32"/>
    </row>
    <row r="12" spans="2:32" s="40" customFormat="1" ht="12" customHeight="1">
      <c r="B12" s="32">
        <v>15</v>
      </c>
      <c r="C12" s="37"/>
      <c r="D12" s="39"/>
      <c r="E12" s="34">
        <v>20</v>
      </c>
      <c r="F12" s="34">
        <v>20.1</v>
      </c>
      <c r="G12" s="34">
        <v>19.8</v>
      </c>
      <c r="H12" s="34">
        <v>20.2</v>
      </c>
      <c r="I12" s="34">
        <v>20.4</v>
      </c>
      <c r="J12" s="34">
        <v>20</v>
      </c>
      <c r="K12" s="34">
        <v>20.1</v>
      </c>
      <c r="L12" s="34">
        <v>20.2</v>
      </c>
      <c r="M12" s="34">
        <v>20</v>
      </c>
      <c r="N12" s="34">
        <v>20.4</v>
      </c>
      <c r="O12" s="34">
        <v>20.5</v>
      </c>
      <c r="P12" s="34">
        <v>20.2</v>
      </c>
      <c r="Q12" s="34">
        <v>20</v>
      </c>
      <c r="R12" s="34">
        <v>20.2</v>
      </c>
      <c r="S12" s="34">
        <v>19.3</v>
      </c>
      <c r="T12" s="34">
        <v>20.5</v>
      </c>
      <c r="U12" s="34">
        <v>20.9</v>
      </c>
      <c r="V12" s="34">
        <v>20.1</v>
      </c>
      <c r="W12" s="34">
        <v>19</v>
      </c>
      <c r="X12" s="34">
        <v>19.2</v>
      </c>
      <c r="Y12" s="34">
        <v>18.6</v>
      </c>
      <c r="Z12" s="34">
        <v>19.7</v>
      </c>
      <c r="AA12" s="34">
        <v>19.6</v>
      </c>
      <c r="AB12" s="34">
        <v>19.7</v>
      </c>
      <c r="AC12" s="145"/>
      <c r="AD12" s="14"/>
      <c r="AE12" s="32">
        <v>15</v>
      </c>
      <c r="AF12" s="32"/>
    </row>
    <row r="13" spans="2:32" s="40" customFormat="1" ht="12" customHeight="1">
      <c r="B13" s="36">
        <v>16</v>
      </c>
      <c r="C13" s="209"/>
      <c r="D13" s="193"/>
      <c r="E13" s="210">
        <v>20.2</v>
      </c>
      <c r="F13" s="210">
        <v>20.6</v>
      </c>
      <c r="G13" s="210">
        <v>19.7</v>
      </c>
      <c r="H13" s="210">
        <v>20.5</v>
      </c>
      <c r="I13" s="210">
        <v>20.9</v>
      </c>
      <c r="J13" s="210">
        <v>19.6</v>
      </c>
      <c r="K13" s="210">
        <v>22</v>
      </c>
      <c r="L13" s="210">
        <v>22.2</v>
      </c>
      <c r="M13" s="210">
        <v>19.8</v>
      </c>
      <c r="N13" s="210">
        <v>20.8</v>
      </c>
      <c r="O13" s="210">
        <v>21.2</v>
      </c>
      <c r="P13" s="210">
        <v>20.3</v>
      </c>
      <c r="Q13" s="210">
        <v>20.1</v>
      </c>
      <c r="R13" s="210">
        <v>20.3</v>
      </c>
      <c r="S13" s="210">
        <v>19.1</v>
      </c>
      <c r="T13" s="210">
        <v>20.4</v>
      </c>
      <c r="U13" s="210">
        <v>21.1</v>
      </c>
      <c r="V13" s="210">
        <v>19.4</v>
      </c>
      <c r="W13" s="210">
        <v>19</v>
      </c>
      <c r="X13" s="210">
        <v>19.3</v>
      </c>
      <c r="Y13" s="210">
        <v>18.6</v>
      </c>
      <c r="Z13" s="210">
        <v>19.9</v>
      </c>
      <c r="AA13" s="210">
        <v>20</v>
      </c>
      <c r="AB13" s="210">
        <v>19.8</v>
      </c>
      <c r="AC13" s="211"/>
      <c r="AE13" s="36">
        <v>16</v>
      </c>
      <c r="AF13" s="36"/>
    </row>
    <row r="14" spans="1:32" ht="3.75" customHeight="1">
      <c r="A14" s="49"/>
      <c r="B14" s="49"/>
      <c r="C14" s="127"/>
      <c r="D14" s="57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 t="s">
        <v>293</v>
      </c>
      <c r="AB14" s="49"/>
      <c r="AC14" s="127"/>
      <c r="AD14" s="49"/>
      <c r="AE14" s="49"/>
      <c r="AF14" s="49"/>
    </row>
    <row r="15" ht="3.75" customHeight="1"/>
    <row r="16" spans="1:30" ht="12" customHeight="1">
      <c r="A16" s="121" t="s">
        <v>212</v>
      </c>
      <c r="AD16" s="121"/>
    </row>
    <row r="17" spans="1:30" ht="12">
      <c r="A17" s="142" t="s">
        <v>213</v>
      </c>
      <c r="AD17" s="142"/>
    </row>
    <row r="18" spans="1:30" ht="12">
      <c r="A18" s="142" t="s">
        <v>214</v>
      </c>
      <c r="AD18" s="142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</sheetData>
  <mergeCells count="9">
    <mergeCell ref="W5:Y6"/>
    <mergeCell ref="Z5:AB6"/>
    <mergeCell ref="E6:G6"/>
    <mergeCell ref="H6:J6"/>
    <mergeCell ref="K5:M6"/>
    <mergeCell ref="N5:P6"/>
    <mergeCell ref="Q5:S6"/>
    <mergeCell ref="T5:V6"/>
    <mergeCell ref="E5:J5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50390625" style="14" customWidth="1"/>
    <col min="2" max="2" width="4.00390625" style="14" customWidth="1"/>
    <col min="3" max="3" width="6.375" style="14" customWidth="1"/>
    <col min="4" max="4" width="0.875" style="14" customWidth="1"/>
    <col min="5" max="16" width="6.25390625" style="14" customWidth="1"/>
    <col min="17" max="21" width="6.375" style="14" customWidth="1"/>
    <col min="22" max="22" width="7.375" style="14" customWidth="1"/>
    <col min="23" max="25" width="6.125" style="14" customWidth="1"/>
    <col min="26" max="28" width="6.00390625" style="14" customWidth="1"/>
    <col min="29" max="29" width="0.875" style="14" customWidth="1"/>
    <col min="30" max="30" width="5.00390625" style="14" customWidth="1"/>
    <col min="31" max="31" width="3.00390625" style="14" customWidth="1"/>
    <col min="32" max="32" width="7.125" style="14" customWidth="1"/>
    <col min="33" max="16384" width="10.125" style="14" customWidth="1"/>
  </cols>
  <sheetData>
    <row r="1" spans="16:21" s="139" customFormat="1" ht="18" customHeight="1">
      <c r="P1" s="140" t="s">
        <v>69</v>
      </c>
      <c r="Q1" s="139" t="s">
        <v>234</v>
      </c>
      <c r="U1" s="140"/>
    </row>
    <row r="3" ht="12">
      <c r="AF3" s="15" t="s">
        <v>55</v>
      </c>
    </row>
    <row r="4" ht="4.5" customHeight="1">
      <c r="AB4" s="15"/>
    </row>
    <row r="5" spans="1:32" ht="15" customHeight="1">
      <c r="A5" s="16"/>
      <c r="B5" s="16"/>
      <c r="C5" s="42" t="s">
        <v>62</v>
      </c>
      <c r="D5" s="18"/>
      <c r="E5" s="312" t="s">
        <v>63</v>
      </c>
      <c r="F5" s="312"/>
      <c r="G5" s="312"/>
      <c r="H5" s="312"/>
      <c r="I5" s="312"/>
      <c r="J5" s="313"/>
      <c r="K5" s="277" t="s">
        <v>232</v>
      </c>
      <c r="L5" s="278"/>
      <c r="M5" s="279"/>
      <c r="N5" s="277" t="s">
        <v>231</v>
      </c>
      <c r="O5" s="278"/>
      <c r="P5" s="278"/>
      <c r="Q5" s="278" t="s">
        <v>230</v>
      </c>
      <c r="R5" s="278"/>
      <c r="S5" s="279"/>
      <c r="T5" s="277" t="s">
        <v>227</v>
      </c>
      <c r="U5" s="278"/>
      <c r="V5" s="279"/>
      <c r="W5" s="277" t="s">
        <v>228</v>
      </c>
      <c r="X5" s="278"/>
      <c r="Y5" s="279"/>
      <c r="Z5" s="277" t="s">
        <v>229</v>
      </c>
      <c r="AA5" s="278"/>
      <c r="AB5" s="278"/>
      <c r="AC5" s="43"/>
      <c r="AD5" s="16" t="s">
        <v>245</v>
      </c>
      <c r="AE5" s="16"/>
      <c r="AF5" s="42"/>
    </row>
    <row r="6" spans="3:32" ht="12.75" customHeight="1">
      <c r="C6" s="15"/>
      <c r="D6" s="20"/>
      <c r="E6" s="314"/>
      <c r="F6" s="314"/>
      <c r="G6" s="315"/>
      <c r="H6" s="316" t="s">
        <v>64</v>
      </c>
      <c r="I6" s="317"/>
      <c r="J6" s="318"/>
      <c r="K6" s="280"/>
      <c r="L6" s="271"/>
      <c r="M6" s="272"/>
      <c r="N6" s="280"/>
      <c r="O6" s="271"/>
      <c r="P6" s="271"/>
      <c r="Q6" s="271"/>
      <c r="R6" s="271"/>
      <c r="S6" s="272"/>
      <c r="T6" s="280"/>
      <c r="U6" s="271"/>
      <c r="V6" s="272"/>
      <c r="W6" s="280"/>
      <c r="X6" s="271"/>
      <c r="Y6" s="272"/>
      <c r="Z6" s="280"/>
      <c r="AA6" s="271"/>
      <c r="AB6" s="271"/>
      <c r="AC6" s="29"/>
      <c r="AF6" s="15"/>
    </row>
    <row r="7" spans="1:32" ht="14.25" customHeight="1">
      <c r="A7" s="21" t="s">
        <v>65</v>
      </c>
      <c r="B7" s="22"/>
      <c r="C7" s="22"/>
      <c r="D7" s="24"/>
      <c r="E7" s="124" t="s">
        <v>52</v>
      </c>
      <c r="F7" s="129" t="s">
        <v>53</v>
      </c>
      <c r="G7" s="129" t="s">
        <v>54</v>
      </c>
      <c r="H7" s="129" t="s">
        <v>52</v>
      </c>
      <c r="I7" s="129" t="s">
        <v>53</v>
      </c>
      <c r="J7" s="129" t="s">
        <v>54</v>
      </c>
      <c r="K7" s="129" t="s">
        <v>52</v>
      </c>
      <c r="L7" s="129" t="s">
        <v>53</v>
      </c>
      <c r="M7" s="129" t="s">
        <v>54</v>
      </c>
      <c r="N7" s="129" t="s">
        <v>52</v>
      </c>
      <c r="O7" s="129" t="s">
        <v>53</v>
      </c>
      <c r="P7" s="130" t="s">
        <v>54</v>
      </c>
      <c r="Q7" s="124" t="s">
        <v>52</v>
      </c>
      <c r="R7" s="129" t="s">
        <v>53</v>
      </c>
      <c r="S7" s="129" t="s">
        <v>54</v>
      </c>
      <c r="T7" s="129" t="s">
        <v>52</v>
      </c>
      <c r="U7" s="129" t="s">
        <v>53</v>
      </c>
      <c r="V7" s="129" t="s">
        <v>54</v>
      </c>
      <c r="W7" s="129" t="s">
        <v>52</v>
      </c>
      <c r="X7" s="129" t="s">
        <v>53</v>
      </c>
      <c r="Y7" s="129" t="s">
        <v>54</v>
      </c>
      <c r="Z7" s="129" t="s">
        <v>52</v>
      </c>
      <c r="AA7" s="129" t="s">
        <v>53</v>
      </c>
      <c r="AB7" s="130" t="s">
        <v>54</v>
      </c>
      <c r="AC7" s="80"/>
      <c r="AD7" s="21"/>
      <c r="AE7" s="22"/>
      <c r="AF7" s="52" t="s">
        <v>181</v>
      </c>
    </row>
    <row r="8" spans="1:30" ht="3" customHeight="1">
      <c r="A8" s="28"/>
      <c r="D8" s="2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29"/>
      <c r="AD8" s="28"/>
    </row>
    <row r="9" spans="1:32" ht="12" customHeight="1">
      <c r="A9" s="15" t="s">
        <v>66</v>
      </c>
      <c r="B9" s="32">
        <v>12</v>
      </c>
      <c r="C9" s="44" t="s">
        <v>67</v>
      </c>
      <c r="D9" s="38"/>
      <c r="E9" s="34">
        <v>155</v>
      </c>
      <c r="F9" s="34">
        <v>165.9</v>
      </c>
      <c r="G9" s="34">
        <v>142.2</v>
      </c>
      <c r="H9" s="34">
        <v>157.5</v>
      </c>
      <c r="I9" s="34">
        <v>170.1</v>
      </c>
      <c r="J9" s="34">
        <v>138</v>
      </c>
      <c r="K9" s="34">
        <v>171.4</v>
      </c>
      <c r="L9" s="34">
        <v>173.6</v>
      </c>
      <c r="M9" s="34">
        <v>156.4</v>
      </c>
      <c r="N9" s="34">
        <v>164.9</v>
      </c>
      <c r="O9" s="34">
        <v>171.7</v>
      </c>
      <c r="P9" s="34">
        <v>154.7</v>
      </c>
      <c r="Q9" s="34">
        <v>172</v>
      </c>
      <c r="R9" s="34">
        <v>177.6</v>
      </c>
      <c r="S9" s="34">
        <v>151.8</v>
      </c>
      <c r="T9" s="34">
        <v>148.5</v>
      </c>
      <c r="U9" s="34">
        <v>166.5</v>
      </c>
      <c r="V9" s="34">
        <v>130.3</v>
      </c>
      <c r="W9" s="34">
        <v>130.6</v>
      </c>
      <c r="X9" s="34">
        <v>151</v>
      </c>
      <c r="Y9" s="34">
        <v>118.5</v>
      </c>
      <c r="Z9" s="34">
        <v>150.8</v>
      </c>
      <c r="AA9" s="34">
        <v>156.2</v>
      </c>
      <c r="AB9" s="34">
        <v>146.6</v>
      </c>
      <c r="AC9" s="29"/>
      <c r="AD9" s="15" t="s">
        <v>66</v>
      </c>
      <c r="AE9" s="32">
        <v>12</v>
      </c>
      <c r="AF9" s="44" t="s">
        <v>67</v>
      </c>
    </row>
    <row r="10" spans="2:32" ht="12" customHeight="1">
      <c r="B10" s="32">
        <v>13</v>
      </c>
      <c r="C10" s="32"/>
      <c r="D10" s="39"/>
      <c r="E10" s="34">
        <v>153.1</v>
      </c>
      <c r="F10" s="34">
        <v>164.2</v>
      </c>
      <c r="G10" s="34">
        <v>141.2</v>
      </c>
      <c r="H10" s="34">
        <v>154.2</v>
      </c>
      <c r="I10" s="34">
        <v>166.8</v>
      </c>
      <c r="J10" s="34">
        <v>135.8</v>
      </c>
      <c r="K10" s="34">
        <v>168.4</v>
      </c>
      <c r="L10" s="34">
        <v>169.8</v>
      </c>
      <c r="M10" s="34">
        <v>159</v>
      </c>
      <c r="N10" s="34">
        <v>164.9</v>
      </c>
      <c r="O10" s="34">
        <v>171.2</v>
      </c>
      <c r="P10" s="34">
        <v>155.4</v>
      </c>
      <c r="Q10" s="34">
        <v>168.1</v>
      </c>
      <c r="R10" s="34">
        <v>172.7</v>
      </c>
      <c r="S10" s="34">
        <v>154.5</v>
      </c>
      <c r="T10" s="34">
        <v>143.1</v>
      </c>
      <c r="U10" s="34">
        <v>161.7</v>
      </c>
      <c r="V10" s="34">
        <v>125.9</v>
      </c>
      <c r="W10" s="34">
        <v>127.1</v>
      </c>
      <c r="X10" s="34">
        <v>148</v>
      </c>
      <c r="Y10" s="34">
        <v>115.4</v>
      </c>
      <c r="Z10" s="34">
        <v>151.3</v>
      </c>
      <c r="AA10" s="34">
        <v>158.2</v>
      </c>
      <c r="AB10" s="34">
        <v>146.7</v>
      </c>
      <c r="AC10" s="29"/>
      <c r="AE10" s="32">
        <v>13</v>
      </c>
      <c r="AF10" s="32"/>
    </row>
    <row r="11" spans="2:32" ht="12" customHeight="1">
      <c r="B11" s="32">
        <v>14</v>
      </c>
      <c r="C11" s="32"/>
      <c r="D11" s="39"/>
      <c r="E11" s="34">
        <v>151.5</v>
      </c>
      <c r="F11" s="34">
        <v>160</v>
      </c>
      <c r="G11" s="34">
        <v>141.4</v>
      </c>
      <c r="H11" s="34">
        <v>154.8</v>
      </c>
      <c r="I11" s="34">
        <v>164.5</v>
      </c>
      <c r="J11" s="34">
        <v>138.8</v>
      </c>
      <c r="K11" s="34">
        <v>165.8</v>
      </c>
      <c r="L11" s="34">
        <v>167.3</v>
      </c>
      <c r="M11" s="34">
        <v>158.5</v>
      </c>
      <c r="N11" s="34">
        <v>166.5</v>
      </c>
      <c r="O11" s="34">
        <v>169.2</v>
      </c>
      <c r="P11" s="34">
        <v>161.2</v>
      </c>
      <c r="Q11" s="34">
        <v>173.2</v>
      </c>
      <c r="R11" s="34">
        <v>180.3</v>
      </c>
      <c r="S11" s="34">
        <v>142.2</v>
      </c>
      <c r="T11" s="34">
        <v>139</v>
      </c>
      <c r="U11" s="34">
        <v>153.1</v>
      </c>
      <c r="V11" s="34">
        <v>126.8</v>
      </c>
      <c r="W11" s="34">
        <v>150.4</v>
      </c>
      <c r="X11" s="34">
        <v>150.9</v>
      </c>
      <c r="Y11" s="34">
        <v>149.8</v>
      </c>
      <c r="Z11" s="34">
        <v>146.7</v>
      </c>
      <c r="AA11" s="34">
        <v>150.7</v>
      </c>
      <c r="AB11" s="34">
        <v>143.8</v>
      </c>
      <c r="AC11" s="29"/>
      <c r="AE11" s="32">
        <v>14</v>
      </c>
      <c r="AF11" s="32"/>
    </row>
    <row r="12" spans="2:32" s="40" customFormat="1" ht="12" customHeight="1">
      <c r="B12" s="32">
        <v>15</v>
      </c>
      <c r="C12" s="32"/>
      <c r="D12" s="39"/>
      <c r="E12" s="34">
        <v>151.1</v>
      </c>
      <c r="F12" s="34">
        <v>160</v>
      </c>
      <c r="G12" s="34">
        <v>140.3</v>
      </c>
      <c r="H12" s="34">
        <v>153.7</v>
      </c>
      <c r="I12" s="34">
        <v>164.3</v>
      </c>
      <c r="J12" s="34">
        <v>135.6</v>
      </c>
      <c r="K12" s="34">
        <v>163</v>
      </c>
      <c r="L12" s="34">
        <v>164.3</v>
      </c>
      <c r="M12" s="34">
        <v>155.8</v>
      </c>
      <c r="N12" s="34">
        <v>167.1</v>
      </c>
      <c r="O12" s="34">
        <v>171.2</v>
      </c>
      <c r="P12" s="34">
        <v>158.8</v>
      </c>
      <c r="Q12" s="34">
        <v>174.3</v>
      </c>
      <c r="R12" s="34">
        <v>181.2</v>
      </c>
      <c r="S12" s="34">
        <v>143.2</v>
      </c>
      <c r="T12" s="34">
        <v>136.7</v>
      </c>
      <c r="U12" s="34">
        <v>152.4</v>
      </c>
      <c r="V12" s="34">
        <v>123.2</v>
      </c>
      <c r="W12" s="34">
        <v>149.7</v>
      </c>
      <c r="X12" s="34">
        <v>151.1</v>
      </c>
      <c r="Y12" s="34">
        <v>147.6</v>
      </c>
      <c r="Z12" s="34">
        <v>147.4</v>
      </c>
      <c r="AA12" s="34">
        <v>150.9</v>
      </c>
      <c r="AB12" s="34">
        <v>144.7</v>
      </c>
      <c r="AC12" s="29"/>
      <c r="AD12" s="14"/>
      <c r="AE12" s="32">
        <v>15</v>
      </c>
      <c r="AF12" s="36"/>
    </row>
    <row r="13" spans="2:32" s="40" customFormat="1" ht="12" customHeight="1">
      <c r="B13" s="36">
        <v>16</v>
      </c>
      <c r="C13" s="36"/>
      <c r="D13" s="193"/>
      <c r="E13" s="210">
        <v>152.5</v>
      </c>
      <c r="F13" s="210">
        <v>164.3</v>
      </c>
      <c r="G13" s="210">
        <v>139</v>
      </c>
      <c r="H13" s="210">
        <v>155.6</v>
      </c>
      <c r="I13" s="210">
        <v>166.3</v>
      </c>
      <c r="J13" s="210">
        <v>134.4</v>
      </c>
      <c r="K13" s="210">
        <v>177.1</v>
      </c>
      <c r="L13" s="210">
        <v>180.3</v>
      </c>
      <c r="M13" s="210">
        <v>152.8</v>
      </c>
      <c r="N13" s="210">
        <v>166</v>
      </c>
      <c r="O13" s="210">
        <v>173.1</v>
      </c>
      <c r="P13" s="210">
        <v>156.1</v>
      </c>
      <c r="Q13" s="210">
        <v>170.7</v>
      </c>
      <c r="R13" s="210">
        <v>175.6</v>
      </c>
      <c r="S13" s="210">
        <v>142.5</v>
      </c>
      <c r="T13" s="210">
        <v>138.3</v>
      </c>
      <c r="U13" s="210">
        <v>155.5</v>
      </c>
      <c r="V13" s="210">
        <v>115.6</v>
      </c>
      <c r="W13" s="210">
        <v>147.7</v>
      </c>
      <c r="X13" s="210">
        <v>151.8</v>
      </c>
      <c r="Y13" s="210">
        <v>140.1</v>
      </c>
      <c r="Z13" s="210">
        <v>148.8</v>
      </c>
      <c r="AA13" s="210">
        <v>160.3</v>
      </c>
      <c r="AB13" s="210">
        <v>142</v>
      </c>
      <c r="AC13" s="212"/>
      <c r="AE13" s="36">
        <v>16</v>
      </c>
      <c r="AF13" s="36"/>
    </row>
    <row r="14" spans="1:32" ht="4.5" customHeight="1">
      <c r="A14" s="49"/>
      <c r="B14" s="49"/>
      <c r="C14" s="49"/>
      <c r="D14" s="57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127"/>
      <c r="AD14" s="49"/>
      <c r="AE14" s="49"/>
      <c r="AF14" s="49"/>
    </row>
    <row r="15" ht="3.75" customHeight="1"/>
    <row r="16" spans="1:30" ht="12">
      <c r="A16" s="121" t="s">
        <v>212</v>
      </c>
      <c r="AD16" s="121"/>
    </row>
    <row r="17" spans="1:30" ht="12">
      <c r="A17" s="142" t="s">
        <v>213</v>
      </c>
      <c r="AD17" s="142"/>
    </row>
    <row r="18" spans="1:30" ht="12">
      <c r="A18" s="142" t="s">
        <v>214</v>
      </c>
      <c r="AD18" s="142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</sheetData>
  <mergeCells count="9">
    <mergeCell ref="W5:Y6"/>
    <mergeCell ref="Z5:AB6"/>
    <mergeCell ref="E6:G6"/>
    <mergeCell ref="H6:J6"/>
    <mergeCell ref="K5:M6"/>
    <mergeCell ref="N5:P6"/>
    <mergeCell ref="Q5:S6"/>
    <mergeCell ref="T5:V6"/>
    <mergeCell ref="E5:J5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3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4.75390625" style="14" customWidth="1"/>
    <col min="2" max="2" width="3.00390625" style="14" customWidth="1"/>
    <col min="3" max="3" width="6.25390625" style="14" customWidth="1"/>
    <col min="4" max="4" width="1.25" style="14" customWidth="1"/>
    <col min="5" max="15" width="9.50390625" style="14" customWidth="1"/>
    <col min="16" max="16" width="10.50390625" style="14" customWidth="1"/>
    <col min="17" max="19" width="9.50390625" style="14" customWidth="1"/>
    <col min="20" max="20" width="9.125" style="14" customWidth="1"/>
    <col min="21" max="21" width="0.875" style="14" customWidth="1"/>
    <col min="22" max="22" width="5.00390625" style="14" customWidth="1"/>
    <col min="23" max="23" width="3.00390625" style="14" customWidth="1"/>
    <col min="24" max="24" width="7.125" style="14" customWidth="1"/>
    <col min="25" max="16384" width="10.125" style="14" customWidth="1"/>
  </cols>
  <sheetData>
    <row r="1" spans="12:13" s="139" customFormat="1" ht="18" customHeight="1">
      <c r="L1" s="140" t="s">
        <v>70</v>
      </c>
      <c r="M1" s="139" t="s">
        <v>247</v>
      </c>
    </row>
    <row r="2" ht="12" customHeight="1"/>
    <row r="3" spans="20:24" ht="12" customHeight="1">
      <c r="T3" s="15"/>
      <c r="X3" s="15" t="s">
        <v>56</v>
      </c>
    </row>
    <row r="4" ht="4.5" customHeight="1">
      <c r="T4" s="15"/>
    </row>
    <row r="5" spans="1:24" ht="12" customHeight="1">
      <c r="A5" s="16"/>
      <c r="B5" s="16"/>
      <c r="C5" s="42" t="s">
        <v>62</v>
      </c>
      <c r="D5" s="18"/>
      <c r="E5" s="312" t="s">
        <v>57</v>
      </c>
      <c r="F5" s="312"/>
      <c r="G5" s="321"/>
      <c r="H5" s="322"/>
      <c r="I5" s="323" t="s">
        <v>71</v>
      </c>
      <c r="J5" s="313"/>
      <c r="K5" s="277" t="s">
        <v>48</v>
      </c>
      <c r="L5" s="278"/>
      <c r="M5" s="278" t="s">
        <v>215</v>
      </c>
      <c r="N5" s="279"/>
      <c r="O5" s="277" t="s">
        <v>227</v>
      </c>
      <c r="P5" s="279"/>
      <c r="Q5" s="277" t="s">
        <v>216</v>
      </c>
      <c r="R5" s="279"/>
      <c r="S5" s="277" t="s">
        <v>217</v>
      </c>
      <c r="T5" s="278"/>
      <c r="U5" s="43"/>
      <c r="V5" s="16" t="s">
        <v>245</v>
      </c>
      <c r="W5" s="16"/>
      <c r="X5" s="42"/>
    </row>
    <row r="6" spans="3:24" ht="12" customHeight="1">
      <c r="C6" s="15"/>
      <c r="D6" s="20"/>
      <c r="E6" s="314"/>
      <c r="F6" s="315"/>
      <c r="G6" s="319" t="s">
        <v>72</v>
      </c>
      <c r="H6" s="320"/>
      <c r="I6" s="324"/>
      <c r="J6" s="315"/>
      <c r="K6" s="280"/>
      <c r="L6" s="271"/>
      <c r="M6" s="271"/>
      <c r="N6" s="272"/>
      <c r="O6" s="280"/>
      <c r="P6" s="272"/>
      <c r="Q6" s="280"/>
      <c r="R6" s="272"/>
      <c r="S6" s="280"/>
      <c r="T6" s="271"/>
      <c r="U6" s="29"/>
      <c r="X6" s="15"/>
    </row>
    <row r="7" spans="1:24" s="46" customFormat="1" ht="33.75">
      <c r="A7" s="171" t="s">
        <v>65</v>
      </c>
      <c r="B7" s="45"/>
      <c r="C7" s="21"/>
      <c r="D7" s="151"/>
      <c r="E7" s="148" t="s">
        <v>236</v>
      </c>
      <c r="F7" s="150" t="s">
        <v>218</v>
      </c>
      <c r="G7" s="149" t="s">
        <v>236</v>
      </c>
      <c r="H7" s="150" t="s">
        <v>218</v>
      </c>
      <c r="I7" s="149" t="s">
        <v>236</v>
      </c>
      <c r="J7" s="150" t="s">
        <v>218</v>
      </c>
      <c r="K7" s="147" t="s">
        <v>236</v>
      </c>
      <c r="L7" s="152" t="s">
        <v>218</v>
      </c>
      <c r="M7" s="148" t="s">
        <v>236</v>
      </c>
      <c r="N7" s="150" t="s">
        <v>218</v>
      </c>
      <c r="O7" s="148" t="s">
        <v>236</v>
      </c>
      <c r="P7" s="150" t="s">
        <v>246</v>
      </c>
      <c r="Q7" s="148" t="s">
        <v>236</v>
      </c>
      <c r="R7" s="150" t="s">
        <v>218</v>
      </c>
      <c r="S7" s="148" t="s">
        <v>236</v>
      </c>
      <c r="T7" s="152" t="s">
        <v>218</v>
      </c>
      <c r="U7" s="80"/>
      <c r="V7" s="21"/>
      <c r="W7" s="22"/>
      <c r="X7" s="172" t="s">
        <v>181</v>
      </c>
    </row>
    <row r="8" spans="4:22" ht="4.5" customHeight="1">
      <c r="D8" s="2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29"/>
      <c r="V8" s="28"/>
    </row>
    <row r="9" spans="2:23" ht="12.75" customHeight="1">
      <c r="B9" s="31" t="s">
        <v>73</v>
      </c>
      <c r="D9" s="2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29"/>
      <c r="V9" s="28"/>
      <c r="W9" s="31" t="s">
        <v>73</v>
      </c>
    </row>
    <row r="10" spans="1:24" s="158" customFormat="1" ht="10.5" customHeight="1">
      <c r="A10" s="153" t="s">
        <v>66</v>
      </c>
      <c r="B10" s="154">
        <v>12</v>
      </c>
      <c r="C10" s="155" t="s">
        <v>67</v>
      </c>
      <c r="D10" s="159"/>
      <c r="E10" s="156">
        <v>345183</v>
      </c>
      <c r="F10" s="156">
        <v>272541</v>
      </c>
      <c r="G10" s="156">
        <v>311933</v>
      </c>
      <c r="H10" s="156">
        <v>252882</v>
      </c>
      <c r="I10" s="156">
        <v>344960</v>
      </c>
      <c r="J10" s="156">
        <v>286190</v>
      </c>
      <c r="K10" s="156">
        <v>293591</v>
      </c>
      <c r="L10" s="156">
        <v>242112</v>
      </c>
      <c r="M10" s="156">
        <v>390090</v>
      </c>
      <c r="N10" s="156">
        <v>309548</v>
      </c>
      <c r="O10" s="156">
        <v>261151</v>
      </c>
      <c r="P10" s="156">
        <v>215827</v>
      </c>
      <c r="Q10" s="156">
        <v>421110</v>
      </c>
      <c r="R10" s="156">
        <v>308751</v>
      </c>
      <c r="S10" s="156">
        <v>398445</v>
      </c>
      <c r="T10" s="156">
        <v>304032</v>
      </c>
      <c r="U10" s="157"/>
      <c r="V10" s="153" t="s">
        <v>66</v>
      </c>
      <c r="W10" s="154">
        <v>12</v>
      </c>
      <c r="X10" s="155" t="s">
        <v>67</v>
      </c>
    </row>
    <row r="11" spans="2:24" s="158" customFormat="1" ht="10.5" customHeight="1">
      <c r="B11" s="154">
        <v>13</v>
      </c>
      <c r="C11" s="154"/>
      <c r="D11" s="159"/>
      <c r="E11" s="156">
        <v>334249</v>
      </c>
      <c r="F11" s="156">
        <v>268035</v>
      </c>
      <c r="G11" s="156">
        <v>297182</v>
      </c>
      <c r="H11" s="156">
        <v>246870</v>
      </c>
      <c r="I11" s="156">
        <v>331108</v>
      </c>
      <c r="J11" s="156">
        <v>282739</v>
      </c>
      <c r="K11" s="156">
        <v>286634</v>
      </c>
      <c r="L11" s="156">
        <v>242346</v>
      </c>
      <c r="M11" s="156">
        <v>371526</v>
      </c>
      <c r="N11" s="156">
        <v>301191</v>
      </c>
      <c r="O11" s="156">
        <v>241906</v>
      </c>
      <c r="P11" s="156">
        <v>204371</v>
      </c>
      <c r="Q11" s="156">
        <v>405512</v>
      </c>
      <c r="R11" s="156">
        <v>311285</v>
      </c>
      <c r="S11" s="156">
        <v>391114</v>
      </c>
      <c r="T11" s="156">
        <v>300505</v>
      </c>
      <c r="U11" s="157"/>
      <c r="W11" s="154">
        <v>13</v>
      </c>
      <c r="X11" s="154"/>
    </row>
    <row r="12" spans="2:24" s="158" customFormat="1" ht="10.5" customHeight="1">
      <c r="B12" s="154">
        <v>14</v>
      </c>
      <c r="C12" s="154"/>
      <c r="D12" s="159"/>
      <c r="E12" s="156">
        <v>322693</v>
      </c>
      <c r="F12" s="156">
        <v>259053</v>
      </c>
      <c r="G12" s="156">
        <v>310610</v>
      </c>
      <c r="H12" s="156">
        <v>252554</v>
      </c>
      <c r="I12" s="156">
        <v>408749</v>
      </c>
      <c r="J12" s="156">
        <v>347972</v>
      </c>
      <c r="K12" s="156">
        <v>320363</v>
      </c>
      <c r="L12" s="156">
        <v>261344</v>
      </c>
      <c r="M12" s="156">
        <v>322174</v>
      </c>
      <c r="N12" s="156">
        <v>272978</v>
      </c>
      <c r="O12" s="156">
        <v>224004</v>
      </c>
      <c r="P12" s="156">
        <v>180869</v>
      </c>
      <c r="Q12" s="156">
        <v>531454</v>
      </c>
      <c r="R12" s="156">
        <v>395512</v>
      </c>
      <c r="S12" s="156">
        <v>340066</v>
      </c>
      <c r="T12" s="156">
        <v>268398</v>
      </c>
      <c r="U12" s="157"/>
      <c r="W12" s="154">
        <v>14</v>
      </c>
      <c r="X12" s="154"/>
    </row>
    <row r="13" spans="2:23" s="158" customFormat="1" ht="10.5" customHeight="1">
      <c r="B13" s="154">
        <v>15</v>
      </c>
      <c r="D13" s="260"/>
      <c r="E13" s="156">
        <v>316982</v>
      </c>
      <c r="F13" s="156">
        <v>257080</v>
      </c>
      <c r="G13" s="156">
        <v>301161</v>
      </c>
      <c r="H13" s="156">
        <v>247729</v>
      </c>
      <c r="I13" s="156">
        <v>382134</v>
      </c>
      <c r="J13" s="156">
        <v>334863</v>
      </c>
      <c r="K13" s="156">
        <v>313542</v>
      </c>
      <c r="L13" s="156">
        <v>259065</v>
      </c>
      <c r="M13" s="156">
        <v>313146</v>
      </c>
      <c r="N13" s="156">
        <v>262779</v>
      </c>
      <c r="O13" s="156">
        <v>218252</v>
      </c>
      <c r="P13" s="156">
        <v>178419</v>
      </c>
      <c r="Q13" s="156">
        <v>531680</v>
      </c>
      <c r="R13" s="156">
        <v>403615</v>
      </c>
      <c r="S13" s="156">
        <v>339274</v>
      </c>
      <c r="T13" s="156">
        <v>270255</v>
      </c>
      <c r="U13" s="157"/>
      <c r="W13" s="154">
        <v>15</v>
      </c>
    </row>
    <row r="14" spans="2:23" s="160" customFormat="1" ht="10.5" customHeight="1">
      <c r="B14" s="161">
        <v>16</v>
      </c>
      <c r="D14" s="162"/>
      <c r="E14" s="163">
        <v>320293</v>
      </c>
      <c r="F14" s="163">
        <v>262844</v>
      </c>
      <c r="G14" s="163">
        <v>296551</v>
      </c>
      <c r="H14" s="163">
        <v>250492</v>
      </c>
      <c r="I14" s="163">
        <v>340648</v>
      </c>
      <c r="J14" s="163">
        <v>311475</v>
      </c>
      <c r="K14" s="163">
        <v>274649</v>
      </c>
      <c r="L14" s="163">
        <v>232968</v>
      </c>
      <c r="M14" s="163">
        <v>339319</v>
      </c>
      <c r="N14" s="163">
        <v>284082</v>
      </c>
      <c r="O14" s="163">
        <v>214506</v>
      </c>
      <c r="P14" s="163">
        <v>189251</v>
      </c>
      <c r="Q14" s="163">
        <v>478564</v>
      </c>
      <c r="R14" s="163">
        <v>363272</v>
      </c>
      <c r="S14" s="163">
        <v>347959</v>
      </c>
      <c r="T14" s="163">
        <v>277237</v>
      </c>
      <c r="U14" s="164"/>
      <c r="W14" s="161">
        <v>16</v>
      </c>
    </row>
    <row r="15" spans="4:22" ht="6" customHeight="1">
      <c r="D15" s="20"/>
      <c r="G15" s="47"/>
      <c r="H15" s="47"/>
      <c r="I15" s="47"/>
      <c r="J15" s="47"/>
      <c r="M15" s="47"/>
      <c r="N15" s="47"/>
      <c r="U15" s="29"/>
      <c r="V15" s="28"/>
    </row>
    <row r="16" spans="2:23" ht="11.25" customHeight="1">
      <c r="B16" s="31" t="s">
        <v>74</v>
      </c>
      <c r="C16" s="31"/>
      <c r="D16" s="48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29"/>
      <c r="V16" s="28"/>
      <c r="W16" s="31" t="s">
        <v>74</v>
      </c>
    </row>
    <row r="17" spans="1:24" s="158" customFormat="1" ht="10.5" customHeight="1">
      <c r="A17" s="153" t="s">
        <v>66</v>
      </c>
      <c r="B17" s="154">
        <v>12</v>
      </c>
      <c r="C17" s="155" t="s">
        <v>67</v>
      </c>
      <c r="D17" s="159"/>
      <c r="E17" s="156">
        <v>436694</v>
      </c>
      <c r="F17" s="156">
        <v>342327</v>
      </c>
      <c r="G17" s="156">
        <v>399990</v>
      </c>
      <c r="H17" s="156">
        <v>320384</v>
      </c>
      <c r="I17" s="156">
        <v>365736</v>
      </c>
      <c r="J17" s="156">
        <v>303004</v>
      </c>
      <c r="K17" s="156">
        <v>375600</v>
      </c>
      <c r="L17" s="156">
        <v>305209</v>
      </c>
      <c r="M17" s="156">
        <v>415574</v>
      </c>
      <c r="N17" s="156">
        <v>332836</v>
      </c>
      <c r="O17" s="156">
        <v>375671</v>
      </c>
      <c r="P17" s="156">
        <v>302482</v>
      </c>
      <c r="Q17" s="156">
        <v>742686</v>
      </c>
      <c r="R17" s="156">
        <v>528059</v>
      </c>
      <c r="S17" s="156">
        <v>520628</v>
      </c>
      <c r="T17" s="156">
        <v>392506</v>
      </c>
      <c r="U17" s="157"/>
      <c r="V17" s="153" t="s">
        <v>66</v>
      </c>
      <c r="W17" s="154">
        <v>12</v>
      </c>
      <c r="X17" s="155" t="s">
        <v>67</v>
      </c>
    </row>
    <row r="18" spans="2:24" s="158" customFormat="1" ht="10.5" customHeight="1">
      <c r="B18" s="154">
        <v>13</v>
      </c>
      <c r="C18" s="154"/>
      <c r="D18" s="159"/>
      <c r="E18" s="156">
        <v>427479</v>
      </c>
      <c r="F18" s="156">
        <v>341133</v>
      </c>
      <c r="G18" s="156">
        <v>386492</v>
      </c>
      <c r="H18" s="156">
        <v>316393</v>
      </c>
      <c r="I18" s="156">
        <v>350394</v>
      </c>
      <c r="J18" s="156">
        <v>298591</v>
      </c>
      <c r="K18" s="156">
        <v>367253</v>
      </c>
      <c r="L18" s="156">
        <v>305299</v>
      </c>
      <c r="M18" s="156">
        <v>402529</v>
      </c>
      <c r="N18" s="156">
        <v>327157</v>
      </c>
      <c r="O18" s="156">
        <v>358837</v>
      </c>
      <c r="P18" s="156">
        <v>294237</v>
      </c>
      <c r="Q18" s="156">
        <v>721762</v>
      </c>
      <c r="R18" s="156">
        <v>539659</v>
      </c>
      <c r="S18" s="156">
        <v>521905</v>
      </c>
      <c r="T18" s="156">
        <v>398130</v>
      </c>
      <c r="U18" s="157"/>
      <c r="W18" s="154">
        <v>13</v>
      </c>
      <c r="X18" s="154"/>
    </row>
    <row r="19" spans="2:24" s="158" customFormat="1" ht="10.5" customHeight="1">
      <c r="B19" s="154">
        <v>14</v>
      </c>
      <c r="C19" s="154"/>
      <c r="D19" s="159"/>
      <c r="E19" s="156">
        <v>398974</v>
      </c>
      <c r="F19" s="156">
        <v>319990</v>
      </c>
      <c r="G19" s="156">
        <v>387101</v>
      </c>
      <c r="H19" s="156">
        <v>312532</v>
      </c>
      <c r="I19" s="156">
        <v>432015</v>
      </c>
      <c r="J19" s="156">
        <v>370894</v>
      </c>
      <c r="K19" s="156">
        <v>380521</v>
      </c>
      <c r="L19" s="156">
        <v>307241</v>
      </c>
      <c r="M19" s="156">
        <v>349931</v>
      </c>
      <c r="N19" s="156">
        <v>295802</v>
      </c>
      <c r="O19" s="156">
        <v>323728</v>
      </c>
      <c r="P19" s="156">
        <v>252952</v>
      </c>
      <c r="Q19" s="156">
        <v>627203</v>
      </c>
      <c r="R19" s="156">
        <v>465449</v>
      </c>
      <c r="S19" s="156">
        <v>424037</v>
      </c>
      <c r="T19" s="156">
        <v>335734</v>
      </c>
      <c r="U19" s="157"/>
      <c r="W19" s="154">
        <v>14</v>
      </c>
      <c r="X19" s="154"/>
    </row>
    <row r="20" spans="2:23" s="158" customFormat="1" ht="10.5" customHeight="1">
      <c r="B20" s="154">
        <v>15</v>
      </c>
      <c r="D20" s="260"/>
      <c r="E20" s="156">
        <v>390545</v>
      </c>
      <c r="F20" s="156">
        <v>316351</v>
      </c>
      <c r="G20" s="156">
        <v>376055</v>
      </c>
      <c r="H20" s="156">
        <v>306643</v>
      </c>
      <c r="I20" s="156">
        <v>403382</v>
      </c>
      <c r="J20" s="156">
        <v>355151</v>
      </c>
      <c r="K20" s="156">
        <v>371909</v>
      </c>
      <c r="L20" s="156">
        <v>303961</v>
      </c>
      <c r="M20" s="156">
        <v>338481</v>
      </c>
      <c r="N20" s="156">
        <v>283364</v>
      </c>
      <c r="O20" s="156">
        <v>319658</v>
      </c>
      <c r="P20" s="156">
        <v>252303</v>
      </c>
      <c r="Q20" s="156">
        <v>620808</v>
      </c>
      <c r="R20" s="156">
        <v>471778</v>
      </c>
      <c r="S20" s="156">
        <v>420341</v>
      </c>
      <c r="T20" s="156">
        <v>336313</v>
      </c>
      <c r="U20" s="157"/>
      <c r="W20" s="154">
        <v>15</v>
      </c>
    </row>
    <row r="21" spans="2:23" s="160" customFormat="1" ht="10.5" customHeight="1">
      <c r="B21" s="161">
        <v>16</v>
      </c>
      <c r="D21" s="162"/>
      <c r="E21" s="163">
        <v>390397</v>
      </c>
      <c r="F21" s="163">
        <v>321388</v>
      </c>
      <c r="G21" s="163">
        <v>360710</v>
      </c>
      <c r="H21" s="163">
        <v>302375</v>
      </c>
      <c r="I21" s="163">
        <v>354627</v>
      </c>
      <c r="J21" s="163">
        <v>324706</v>
      </c>
      <c r="K21" s="163">
        <v>350183</v>
      </c>
      <c r="L21" s="163">
        <v>292749</v>
      </c>
      <c r="M21" s="163">
        <v>356065</v>
      </c>
      <c r="N21" s="163">
        <v>298992</v>
      </c>
      <c r="O21" s="163">
        <v>291260</v>
      </c>
      <c r="P21" s="163">
        <v>252833</v>
      </c>
      <c r="Q21" s="163">
        <v>555898</v>
      </c>
      <c r="R21" s="163">
        <v>415487</v>
      </c>
      <c r="S21" s="163">
        <v>451488</v>
      </c>
      <c r="T21" s="163">
        <v>360514</v>
      </c>
      <c r="U21" s="164"/>
      <c r="W21" s="161">
        <v>16</v>
      </c>
    </row>
    <row r="22" spans="4:21" ht="6" customHeight="1">
      <c r="D22" s="20"/>
      <c r="U22" s="29"/>
    </row>
    <row r="23" spans="2:23" ht="12" customHeight="1">
      <c r="B23" s="31" t="s">
        <v>75</v>
      </c>
      <c r="C23" s="31"/>
      <c r="D23" s="48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29"/>
      <c r="V23" s="20"/>
      <c r="W23" s="31" t="s">
        <v>75</v>
      </c>
    </row>
    <row r="24" spans="1:24" s="158" customFormat="1" ht="10.5" customHeight="1">
      <c r="A24" s="153" t="s">
        <v>66</v>
      </c>
      <c r="B24" s="154">
        <v>12</v>
      </c>
      <c r="C24" s="155" t="s">
        <v>67</v>
      </c>
      <c r="D24" s="159"/>
      <c r="E24" s="156">
        <v>237694</v>
      </c>
      <c r="F24" s="156">
        <v>190570</v>
      </c>
      <c r="G24" s="156">
        <v>173949</v>
      </c>
      <c r="H24" s="156">
        <v>147108</v>
      </c>
      <c r="I24" s="156">
        <v>195878</v>
      </c>
      <c r="J24" s="156">
        <v>165540</v>
      </c>
      <c r="K24" s="156">
        <v>169310</v>
      </c>
      <c r="L24" s="156">
        <v>146492</v>
      </c>
      <c r="M24" s="156">
        <v>300805</v>
      </c>
      <c r="N24" s="156">
        <v>227959</v>
      </c>
      <c r="O24" s="156">
        <v>145844</v>
      </c>
      <c r="P24" s="156">
        <v>128577</v>
      </c>
      <c r="Q24" s="156">
        <v>229919</v>
      </c>
      <c r="R24" s="156">
        <v>178362</v>
      </c>
      <c r="S24" s="156">
        <v>307180</v>
      </c>
      <c r="T24" s="156">
        <v>237946</v>
      </c>
      <c r="U24" s="157"/>
      <c r="V24" s="153" t="s">
        <v>66</v>
      </c>
      <c r="W24" s="154">
        <v>12</v>
      </c>
      <c r="X24" s="155" t="s">
        <v>67</v>
      </c>
    </row>
    <row r="25" spans="2:24" s="158" customFormat="1" ht="10.5" customHeight="1">
      <c r="B25" s="154">
        <v>13</v>
      </c>
      <c r="C25" s="154"/>
      <c r="D25" s="159"/>
      <c r="E25" s="156">
        <v>234741</v>
      </c>
      <c r="F25" s="156">
        <v>190015</v>
      </c>
      <c r="G25" s="156">
        <v>166139</v>
      </c>
      <c r="H25" s="156">
        <v>144861</v>
      </c>
      <c r="I25" s="156">
        <v>193742</v>
      </c>
      <c r="J25" s="156">
        <v>169831</v>
      </c>
      <c r="K25" s="156">
        <v>165670</v>
      </c>
      <c r="L25" s="156">
        <v>147888</v>
      </c>
      <c r="M25" s="156">
        <v>280548</v>
      </c>
      <c r="N25" s="156">
        <v>224994</v>
      </c>
      <c r="O25" s="156">
        <v>133865</v>
      </c>
      <c r="P25" s="156">
        <v>121338</v>
      </c>
      <c r="Q25" s="156">
        <v>230007</v>
      </c>
      <c r="R25" s="156">
        <v>184548</v>
      </c>
      <c r="S25" s="156">
        <v>305362</v>
      </c>
      <c r="T25" s="156">
        <v>236498</v>
      </c>
      <c r="U25" s="157"/>
      <c r="W25" s="154">
        <v>13</v>
      </c>
      <c r="X25" s="154"/>
    </row>
    <row r="26" spans="2:24" s="158" customFormat="1" ht="10.5" customHeight="1">
      <c r="B26" s="154">
        <v>14</v>
      </c>
      <c r="C26" s="154"/>
      <c r="D26" s="159"/>
      <c r="E26" s="156">
        <v>231858</v>
      </c>
      <c r="F26" s="156">
        <v>186489</v>
      </c>
      <c r="G26" s="156">
        <v>182925</v>
      </c>
      <c r="H26" s="156">
        <v>152433</v>
      </c>
      <c r="I26" s="156">
        <v>287213</v>
      </c>
      <c r="J26" s="156">
        <v>228230</v>
      </c>
      <c r="K26" s="156">
        <v>198286</v>
      </c>
      <c r="L26" s="156">
        <v>168206</v>
      </c>
      <c r="M26" s="156">
        <v>200519</v>
      </c>
      <c r="N26" s="156">
        <v>172944</v>
      </c>
      <c r="O26" s="156">
        <v>137818</v>
      </c>
      <c r="P26" s="156">
        <v>118571</v>
      </c>
      <c r="Q26" s="156">
        <v>387646</v>
      </c>
      <c r="R26" s="156">
        <v>290470</v>
      </c>
      <c r="S26" s="156">
        <v>277766</v>
      </c>
      <c r="T26" s="156">
        <v>218440</v>
      </c>
      <c r="U26" s="157"/>
      <c r="W26" s="154">
        <v>14</v>
      </c>
      <c r="X26" s="154"/>
    </row>
    <row r="27" spans="2:23" s="158" customFormat="1" ht="10.5" customHeight="1">
      <c r="B27" s="154">
        <v>15</v>
      </c>
      <c r="D27" s="260"/>
      <c r="E27" s="156">
        <v>228428</v>
      </c>
      <c r="F27" s="156">
        <v>185730</v>
      </c>
      <c r="G27" s="156">
        <v>174544</v>
      </c>
      <c r="H27" s="156">
        <v>148127</v>
      </c>
      <c r="I27" s="156">
        <v>263900</v>
      </c>
      <c r="J27" s="156">
        <v>221973</v>
      </c>
      <c r="K27" s="156">
        <v>192924</v>
      </c>
      <c r="L27" s="156">
        <v>166286</v>
      </c>
      <c r="M27" s="156">
        <v>198159</v>
      </c>
      <c r="N27" s="156">
        <v>169348</v>
      </c>
      <c r="O27" s="156">
        <v>130324</v>
      </c>
      <c r="P27" s="156">
        <v>114355</v>
      </c>
      <c r="Q27" s="156">
        <v>389108</v>
      </c>
      <c r="R27" s="156">
        <v>294578</v>
      </c>
      <c r="S27" s="156">
        <v>277979</v>
      </c>
      <c r="T27" s="156">
        <v>220309</v>
      </c>
      <c r="U27" s="157"/>
      <c r="W27" s="154">
        <v>15</v>
      </c>
    </row>
    <row r="28" spans="2:23" s="160" customFormat="1" ht="10.5" customHeight="1">
      <c r="B28" s="161">
        <v>16</v>
      </c>
      <c r="D28" s="162"/>
      <c r="E28" s="163">
        <v>241242</v>
      </c>
      <c r="F28" s="163">
        <v>196828</v>
      </c>
      <c r="G28" s="163">
        <v>170475</v>
      </c>
      <c r="H28" s="163">
        <v>148539</v>
      </c>
      <c r="I28" s="163">
        <v>231517</v>
      </c>
      <c r="J28" s="163">
        <v>208177</v>
      </c>
      <c r="K28" s="163">
        <v>169109</v>
      </c>
      <c r="L28" s="163">
        <v>149439</v>
      </c>
      <c r="M28" s="163">
        <v>244093</v>
      </c>
      <c r="N28" s="163">
        <v>199294</v>
      </c>
      <c r="O28" s="163">
        <v>112903</v>
      </c>
      <c r="P28" s="163">
        <v>105084</v>
      </c>
      <c r="Q28" s="163">
        <v>337126</v>
      </c>
      <c r="R28" s="163">
        <v>267774</v>
      </c>
      <c r="S28" s="163">
        <v>285763</v>
      </c>
      <c r="T28" s="163">
        <v>227208</v>
      </c>
      <c r="U28" s="164"/>
      <c r="W28" s="161">
        <v>16</v>
      </c>
    </row>
    <row r="29" spans="1:24" ht="4.5" customHeight="1">
      <c r="A29" s="49"/>
      <c r="B29" s="49"/>
      <c r="C29" s="49"/>
      <c r="D29" s="57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127"/>
      <c r="V29" s="49"/>
      <c r="W29" s="49"/>
      <c r="X29" s="49"/>
    </row>
    <row r="30" ht="3.75" customHeight="1"/>
    <row r="31" ht="12">
      <c r="A31" s="121" t="s">
        <v>68</v>
      </c>
    </row>
    <row r="32" ht="12">
      <c r="A32" s="142" t="s">
        <v>213</v>
      </c>
    </row>
    <row r="33" ht="12">
      <c r="A33" s="142" t="s">
        <v>214</v>
      </c>
    </row>
  </sheetData>
  <mergeCells count="9">
    <mergeCell ref="K5:L6"/>
    <mergeCell ref="O5:P6"/>
    <mergeCell ref="Q5:R6"/>
    <mergeCell ref="S5:T6"/>
    <mergeCell ref="M5:N6"/>
    <mergeCell ref="E6:F6"/>
    <mergeCell ref="G6:H6"/>
    <mergeCell ref="E5:H5"/>
    <mergeCell ref="I5:J6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2006-02-20T04:39:47Z</cp:lastPrinted>
  <dcterms:created xsi:type="dcterms:W3CDTF">1997-01-08T22:48:59Z</dcterms:created>
  <dcterms:modified xsi:type="dcterms:W3CDTF">2006-03-27T02:08:44Z</dcterms:modified>
  <cp:category/>
  <cp:version/>
  <cp:contentType/>
  <cp:contentStatus/>
</cp:coreProperties>
</file>