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96" yWindow="345" windowWidth="12390" windowHeight="7170" tabRatio="869" activeTab="0"/>
  </bookViews>
  <sheets>
    <sheet name="67" sheetId="1" r:id="rId1"/>
    <sheet name="68" sheetId="2" r:id="rId2"/>
    <sheet name="69" sheetId="3" r:id="rId3"/>
    <sheet name="70" sheetId="4" r:id="rId4"/>
    <sheet name="71" sheetId="5" r:id="rId5"/>
    <sheet name="72" sheetId="6" r:id="rId6"/>
    <sheet name="73" sheetId="7" r:id="rId7"/>
    <sheet name="74" sheetId="8" r:id="rId8"/>
    <sheet name="75" sheetId="9" r:id="rId9"/>
    <sheet name="76" sheetId="10" r:id="rId10"/>
    <sheet name="77" sheetId="11" r:id="rId11"/>
    <sheet name="78" sheetId="12" r:id="rId12"/>
    <sheet name="79" sheetId="13" r:id="rId13"/>
    <sheet name="80，81，82 " sheetId="14" r:id="rId14"/>
  </sheets>
  <externalReferences>
    <externalReference r:id="rId17"/>
  </externalReferences>
  <definedNames>
    <definedName name="_xlnm.Print_Area" localSheetId="0">'67'!$A$1:$M$15</definedName>
    <definedName name="_xlnm.Print_Area" localSheetId="1">'68'!$A$1:$L$15</definedName>
    <definedName name="_xlnm.Print_Area" localSheetId="2">'69'!$A$1:$R$45</definedName>
    <definedName name="_xlnm.Print_Area" localSheetId="3">'70'!$A$1:$T$105</definedName>
    <definedName name="_xlnm.Print_Area" localSheetId="4">'71'!$A$1:$U$20</definedName>
    <definedName name="_xlnm.Print_Area" localSheetId="5">'72'!$A$1:$P$18</definedName>
    <definedName name="_xlnm.Print_Area" localSheetId="6">'73'!$A$1:$V$33</definedName>
    <definedName name="_xlnm.Print_Area" localSheetId="7">'74'!$A$1:$X$16</definedName>
    <definedName name="_xlnm.Print_Area" localSheetId="11">'78'!$A$1:$Q$46</definedName>
    <definedName name="_xlnm.Print_Area" localSheetId="12">'79'!$A:$L</definedName>
    <definedName name="_xlnm.Print_Area" localSheetId="13">'80，81，82 '!$A:$M</definedName>
    <definedName name="平成８年">'[1]23'!#REF!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<sst xmlns="http://schemas.openxmlformats.org/spreadsheetml/2006/main" count="697" uniqueCount="340">
  <si>
    <t>総　数</t>
  </si>
  <si>
    <t>総数</t>
  </si>
  <si>
    <t>貨物</t>
  </si>
  <si>
    <t>電車</t>
  </si>
  <si>
    <t xml:space="preserve"> 乗　　　客　　　数</t>
  </si>
  <si>
    <t>(単位：千人)</t>
  </si>
  <si>
    <t>区分</t>
  </si>
  <si>
    <t>総　　　数</t>
  </si>
  <si>
    <t>高　知　駅</t>
  </si>
  <si>
    <t>旭　　　駅</t>
  </si>
  <si>
    <t>朝　倉　駅</t>
  </si>
  <si>
    <t>年度</t>
  </si>
  <si>
    <t>総　数</t>
  </si>
  <si>
    <t>定　期　外</t>
  </si>
  <si>
    <t>定　期</t>
  </si>
  <si>
    <t>&lt;四国旅客鉄道㈱高知企画部&gt;</t>
  </si>
  <si>
    <t xml:space="preserve">68　鉄 道 貨 物 </t>
  </si>
  <si>
    <t>（単位：t）</t>
  </si>
  <si>
    <t>区 分</t>
  </si>
  <si>
    <t>総　　　　　　数</t>
  </si>
  <si>
    <t>テ　ナ</t>
  </si>
  <si>
    <t>車　　　　　　扱</t>
  </si>
  <si>
    <t>年 度</t>
  </si>
  <si>
    <t>到　　着</t>
  </si>
  <si>
    <t>発　　送</t>
  </si>
  <si>
    <t>&lt;日本貨物鉄道㈱四国支店&gt;</t>
  </si>
  <si>
    <t>69　高 知 港 入</t>
  </si>
  <si>
    <t xml:space="preserve"> 港 船 舶 数</t>
  </si>
  <si>
    <t>5～100トン未満</t>
  </si>
  <si>
    <t>100～500トン未満</t>
  </si>
  <si>
    <t>500～1,000トン未満</t>
  </si>
  <si>
    <t>3,000トン以上</t>
  </si>
  <si>
    <t>年</t>
  </si>
  <si>
    <t>隻数</t>
  </si>
  <si>
    <t>総トン数</t>
  </si>
  <si>
    <t>総トン数</t>
  </si>
  <si>
    <t>外航商船</t>
  </si>
  <si>
    <t>内航商船</t>
  </si>
  <si>
    <t>漁船</t>
  </si>
  <si>
    <t>避難船</t>
  </si>
  <si>
    <t>その他</t>
  </si>
  <si>
    <t>平成12年総数</t>
  </si>
  <si>
    <t>平成13年総数</t>
  </si>
  <si>
    <t>&lt;県高知港事務所&gt;</t>
  </si>
  <si>
    <t>(注)内航商船には，内航自航(フェリー)も含む。</t>
  </si>
  <si>
    <t>品　目</t>
  </si>
  <si>
    <t>輸移出</t>
  </si>
  <si>
    <t>輸移入</t>
  </si>
  <si>
    <t>麦</t>
  </si>
  <si>
    <t>米</t>
  </si>
  <si>
    <t>野菜・果物</t>
  </si>
  <si>
    <t>綿花</t>
  </si>
  <si>
    <t>豆類</t>
  </si>
  <si>
    <t>その他農産品</t>
  </si>
  <si>
    <t>その他雑穀</t>
  </si>
  <si>
    <t>羊毛</t>
  </si>
  <si>
    <t>その他畜産品</t>
  </si>
  <si>
    <t>水産品</t>
  </si>
  <si>
    <t>原木</t>
  </si>
  <si>
    <t>樹脂類</t>
  </si>
  <si>
    <t>薪炭</t>
  </si>
  <si>
    <t>石炭</t>
  </si>
  <si>
    <t>製材</t>
  </si>
  <si>
    <t>鉄鉱石</t>
  </si>
  <si>
    <t>木材チップ</t>
  </si>
  <si>
    <t>その他林産品</t>
  </si>
  <si>
    <t>原油</t>
  </si>
  <si>
    <t>りん鉱石</t>
  </si>
  <si>
    <t>石灰石</t>
  </si>
  <si>
    <t>原塩</t>
  </si>
  <si>
    <t>金属鉱</t>
  </si>
  <si>
    <t>砂利・砂</t>
  </si>
  <si>
    <t>鉄鋼</t>
  </si>
  <si>
    <t>石材</t>
  </si>
  <si>
    <t>非鉄金属</t>
  </si>
  <si>
    <t>金属製品</t>
  </si>
  <si>
    <t>その他機械</t>
  </si>
  <si>
    <t>陶磁器</t>
  </si>
  <si>
    <t>非金属鉱物</t>
  </si>
  <si>
    <t>ガラス類</t>
  </si>
  <si>
    <t>鋼材</t>
  </si>
  <si>
    <t>重油</t>
  </si>
  <si>
    <t>石油製品</t>
  </si>
  <si>
    <t>鉄道車両</t>
  </si>
  <si>
    <t>完成自動車</t>
  </si>
  <si>
    <t>その他輸送用車両</t>
  </si>
  <si>
    <t>化学薬品</t>
  </si>
  <si>
    <t>二輪自動車</t>
  </si>
  <si>
    <t>化学肥料</t>
  </si>
  <si>
    <t>自動車部品</t>
  </si>
  <si>
    <t>その他輸送機械</t>
  </si>
  <si>
    <t>紙・パルプ</t>
  </si>
  <si>
    <t>産業機械</t>
  </si>
  <si>
    <t>糸及び紡績半製品</t>
  </si>
  <si>
    <t>電気機械</t>
  </si>
  <si>
    <t>砂糖</t>
  </si>
  <si>
    <t>事務用機器</t>
  </si>
  <si>
    <t>その他食料工業品</t>
  </si>
  <si>
    <t>がん具</t>
  </si>
  <si>
    <t>ゴム製品</t>
  </si>
  <si>
    <t>木製品</t>
  </si>
  <si>
    <t>窯業品</t>
  </si>
  <si>
    <t>金属くず</t>
  </si>
  <si>
    <t>LNG(液化天然ガス）</t>
  </si>
  <si>
    <t>LPG(液化石油ガス）</t>
  </si>
  <si>
    <t>廃棄物</t>
  </si>
  <si>
    <t>その他石油製品</t>
  </si>
  <si>
    <t>輸送用容器</t>
  </si>
  <si>
    <t>取合せ品</t>
  </si>
  <si>
    <t>石炭製品</t>
  </si>
  <si>
    <t>分類不能のもの</t>
  </si>
  <si>
    <t>製造食品</t>
  </si>
  <si>
    <t>飲料</t>
  </si>
  <si>
    <t>水</t>
  </si>
  <si>
    <t>家具装備品</t>
  </si>
  <si>
    <t>その他日用品</t>
  </si>
  <si>
    <t>その他製造工業品</t>
  </si>
  <si>
    <t>再利用資材</t>
  </si>
  <si>
    <t>廃土砂</t>
  </si>
  <si>
    <t>71  自　動　車</t>
  </si>
  <si>
    <t>　保　有　台　数</t>
  </si>
  <si>
    <t>各年度末現在（単位：台）</t>
  </si>
  <si>
    <t>登　　　録　　　自　　　</t>
  </si>
  <si>
    <t>届　　出　　自　　動　　車</t>
  </si>
  <si>
    <t>区　分</t>
  </si>
  <si>
    <t>普　通　自　動　車</t>
  </si>
  <si>
    <t>小　型　自　動　車</t>
  </si>
  <si>
    <t>特　種</t>
  </si>
  <si>
    <t>大　型</t>
  </si>
  <si>
    <t>被けん</t>
  </si>
  <si>
    <t>小型二輪</t>
  </si>
  <si>
    <t>軽　自　動　車</t>
  </si>
  <si>
    <t>年　度</t>
  </si>
  <si>
    <t>乗　用</t>
  </si>
  <si>
    <t>貨　物</t>
  </si>
  <si>
    <t>乗　合</t>
  </si>
  <si>
    <t>用途車</t>
  </si>
  <si>
    <t>特殊車</t>
  </si>
  <si>
    <t>いん車</t>
  </si>
  <si>
    <t>自 動 車</t>
  </si>
  <si>
    <t>二　輪</t>
  </si>
  <si>
    <t>三　輪</t>
  </si>
  <si>
    <t>四輪乗用</t>
  </si>
  <si>
    <t>四輪貨物</t>
  </si>
  <si>
    <t>自　　家　　用</t>
  </si>
  <si>
    <t>自　家　用</t>
  </si>
  <si>
    <t>営　　業　　用</t>
  </si>
  <si>
    <t>営　業　用</t>
  </si>
  <si>
    <t>&lt;四国運輸局：自動車数の推移&gt;</t>
  </si>
  <si>
    <t>一　般　乗　合　旅　客　自　動　車</t>
  </si>
  <si>
    <t>一　般　貸　切　自　動　車</t>
  </si>
  <si>
    <t>区   分</t>
  </si>
  <si>
    <t>事業所数</t>
  </si>
  <si>
    <t>延　自　動　車　数</t>
  </si>
  <si>
    <t>輸　送　人　数</t>
  </si>
  <si>
    <t>走　行　距　離</t>
  </si>
  <si>
    <t>事業所数</t>
  </si>
  <si>
    <t>輸　送　人　数</t>
  </si>
  <si>
    <t>延実在車</t>
  </si>
  <si>
    <t>延実動車</t>
  </si>
  <si>
    <t>１日平均</t>
  </si>
  <si>
    <t>1日平均</t>
  </si>
  <si>
    <t>（日車）</t>
  </si>
  <si>
    <t>（千人）</t>
  </si>
  <si>
    <t>（人）</t>
  </si>
  <si>
    <t>（千km）</t>
  </si>
  <si>
    <t>（千人）</t>
  </si>
  <si>
    <t>(注)資料となる「旅客自動車輸送指標」の発行時期の関係で２年前の数値を掲載している。</t>
  </si>
  <si>
    <t>大阪線</t>
  </si>
  <si>
    <t>東京線</t>
  </si>
  <si>
    <t>宮崎線</t>
  </si>
  <si>
    <t>名　古</t>
  </si>
  <si>
    <t>福岡線</t>
  </si>
  <si>
    <t>札幌線</t>
  </si>
  <si>
    <t>沖縄線</t>
  </si>
  <si>
    <t>広島線</t>
  </si>
  <si>
    <t>年</t>
  </si>
  <si>
    <t>旅客</t>
  </si>
  <si>
    <t>(単位：人，kg)</t>
  </si>
  <si>
    <t>大分線</t>
  </si>
  <si>
    <t>国際線</t>
  </si>
  <si>
    <t>国内線</t>
  </si>
  <si>
    <t xml:space="preserve">郵      　　   便 </t>
  </si>
  <si>
    <t xml:space="preserve"> 量</t>
  </si>
  <si>
    <t>名古屋線</t>
  </si>
  <si>
    <t>&lt;土佐電気鉄道㈱航空部&gt;</t>
  </si>
  <si>
    <t>　輸　送　状　況</t>
  </si>
  <si>
    <t>(単位：km,台，千人）</t>
  </si>
  <si>
    <t>バス（土電）</t>
  </si>
  <si>
    <t>バス（県交通）</t>
  </si>
  <si>
    <t>営業線</t>
  </si>
  <si>
    <t>乗客数</t>
  </si>
  <si>
    <t>運転車両数</t>
  </si>
  <si>
    <t>車両数</t>
  </si>
  <si>
    <t>市内線</t>
  </si>
  <si>
    <t>輸送人員</t>
  </si>
  <si>
    <t>県内線</t>
  </si>
  <si>
    <t>単線</t>
  </si>
  <si>
    <t>複線</t>
  </si>
  <si>
    <t>営業距離</t>
  </si>
  <si>
    <t>&lt;土佐電気鉄道㈱&gt;&lt;高知県交通㈱&gt;</t>
  </si>
  <si>
    <t>75　高知港の船舶乗降人数</t>
  </si>
  <si>
    <t>(単位：人)</t>
  </si>
  <si>
    <t>乗船</t>
  </si>
  <si>
    <t>降船</t>
  </si>
  <si>
    <t>&lt;県高知港事務所&gt;</t>
  </si>
  <si>
    <t>76　テレビ普及状況</t>
  </si>
  <si>
    <t>（単位：台）</t>
  </si>
  <si>
    <t>総契約数</t>
  </si>
  <si>
    <t>地上契約</t>
  </si>
  <si>
    <t>衛星契約</t>
  </si>
  <si>
    <t>&lt;ＮＨＫ高知放送局&gt;</t>
  </si>
  <si>
    <t>77  ハイヤー輸送状況</t>
  </si>
  <si>
    <t>（単位：人，km）</t>
  </si>
  <si>
    <t>運送人員</t>
  </si>
  <si>
    <t>走行距離</t>
  </si>
  <si>
    <t>運行回数</t>
  </si>
  <si>
    <t>&lt;高知市ハイヤー協同組合&gt;　</t>
  </si>
  <si>
    <t>78　郵　便　物</t>
  </si>
  <si>
    <t>(単位：通，個)</t>
  </si>
  <si>
    <t>第二種</t>
  </si>
  <si>
    <t>定形</t>
  </si>
  <si>
    <t>定型外</t>
  </si>
  <si>
    <t>低料扱</t>
  </si>
  <si>
    <t>その他</t>
  </si>
  <si>
    <t>通信教育</t>
  </si>
  <si>
    <t>盲人用点字</t>
  </si>
  <si>
    <t>農産物種苗</t>
  </si>
  <si>
    <t>学術刊行物</t>
  </si>
  <si>
    <t>&lt;四国郵便局財務部&gt;</t>
  </si>
  <si>
    <t>その2　特殊通常及び小包</t>
  </si>
  <si>
    <t>特殊通常</t>
  </si>
  <si>
    <t>小包</t>
  </si>
  <si>
    <t>普通速達等</t>
  </si>
  <si>
    <t>書留等</t>
  </si>
  <si>
    <t>普通</t>
  </si>
  <si>
    <t>特殊</t>
  </si>
  <si>
    <t>普通速達</t>
  </si>
  <si>
    <t>79　郵　便　物</t>
  </si>
  <si>
    <t>普通通常</t>
  </si>
  <si>
    <t>総   数</t>
  </si>
  <si>
    <t>普 通 速 達</t>
  </si>
  <si>
    <t>書   留</t>
  </si>
  <si>
    <t>普   通</t>
  </si>
  <si>
    <t>特   殊</t>
  </si>
  <si>
    <t>郵便局</t>
  </si>
  <si>
    <t>郵便切手類販売所</t>
  </si>
  <si>
    <t>普通局</t>
  </si>
  <si>
    <t>特定局および分室</t>
  </si>
  <si>
    <t>集配局</t>
  </si>
  <si>
    <t>無配局</t>
  </si>
  <si>
    <t>無集配局</t>
  </si>
  <si>
    <t>簡易局</t>
  </si>
  <si>
    <t>コ　ン　</t>
  </si>
  <si>
    <t>たばこ</t>
  </si>
  <si>
    <t>動　　　車</t>
  </si>
  <si>
    <t>（km）</t>
  </si>
  <si>
    <t>屋　線</t>
  </si>
  <si>
    <t>　　　　　　　　　　　　　　　　　　　　　　　　　　</t>
  </si>
  <si>
    <t>(ﾁｬｰﾀｰ)</t>
  </si>
  <si>
    <t>(注)この数値は法人のみで，1日平均は延実働車両数で除したもの。</t>
  </si>
  <si>
    <t>第　　　　三　　　　種</t>
  </si>
  <si>
    <t>第　　　　四　　　　種</t>
  </si>
  <si>
    <t>第　　一　　種</t>
  </si>
  <si>
    <t>小　　　　　　　　包</t>
  </si>
  <si>
    <t>総数</t>
  </si>
  <si>
    <t>(注)数にはチャーター旅客数を含んでいない。</t>
  </si>
  <si>
    <t>74　電　車　・　バ　ス</t>
  </si>
  <si>
    <t>総　　数</t>
  </si>
  <si>
    <r>
      <t>　配　達　数</t>
    </r>
    <r>
      <rPr>
        <b/>
        <sz val="12"/>
        <rFont val="ＭＳ 明朝"/>
        <family val="1"/>
      </rPr>
      <t>（高知中央郵便局扱）　</t>
    </r>
  </si>
  <si>
    <t>特　　　　殊　　　　通</t>
  </si>
  <si>
    <t>　　　　常　　</t>
  </si>
  <si>
    <t>郵便
差出箱</t>
  </si>
  <si>
    <t>81　電　話　施　設　数</t>
  </si>
  <si>
    <t>82　電　報　の　状　況</t>
  </si>
  <si>
    <t>80  郵　便　施　設　数</t>
  </si>
  <si>
    <t>72　旅　客　自　動　車</t>
  </si>
  <si>
    <t>　輸　送　状　況（県下）</t>
  </si>
  <si>
    <t>73　航　空　輸</t>
  </si>
  <si>
    <t>　送　状　況</t>
  </si>
  <si>
    <t>平成14年総数</t>
  </si>
  <si>
    <t>&lt;四国運輸局高知運輸支局：旅客自動車輸送指標&gt;</t>
  </si>
  <si>
    <t xml:space="preserve"> 輸 送 状 況 </t>
  </si>
  <si>
    <t>67　鉄　　　道 　　</t>
  </si>
  <si>
    <t>1,000～3，000トン未満</t>
  </si>
  <si>
    <t>衣服･見廻品･
はきもの　</t>
  </si>
  <si>
    <t>文房具･運動娯
楽用品･楽器</t>
  </si>
  <si>
    <t>(注)高知中央郵便局配達数のみ。</t>
  </si>
  <si>
    <t>各年度末現在（単位：回線,台）</t>
  </si>
  <si>
    <t>一般加入電話回線数</t>
  </si>
  <si>
    <t>公衆電話台数(合計)</t>
  </si>
  <si>
    <t>セメント</t>
  </si>
  <si>
    <t>とうもろこし</t>
  </si>
  <si>
    <t>測量･工学･
医療用機械</t>
  </si>
  <si>
    <t>コークス</t>
  </si>
  <si>
    <t>染料・塗料その他の化学薬品</t>
  </si>
  <si>
    <t>動植物性
製造飼肥料</t>
  </si>
  <si>
    <t>その他の
繊維工業品</t>
  </si>
  <si>
    <t>平成11年度</t>
  </si>
  <si>
    <t>平成15年総数</t>
  </si>
  <si>
    <t>平成11年</t>
  </si>
  <si>
    <t xml:space="preserve"> 平成11年</t>
  </si>
  <si>
    <t>平成11年度</t>
  </si>
  <si>
    <t>(注)　四国四県一括集計となったため，四国四県合計の数値としている。</t>
  </si>
  <si>
    <t>&lt;日本郵政公社四国支社経営サポート本部&gt;</t>
  </si>
  <si>
    <t>&lt;日本郵政公社四国支社経営サポート本部&gt;　</t>
  </si>
  <si>
    <t xml:space="preserve"> 輸 送 出 入 量（つづき）</t>
  </si>
  <si>
    <t>70　高 知 港 の 貨 物</t>
  </si>
  <si>
    <t xml:space="preserve"> 輸 送 出 入 量</t>
  </si>
  <si>
    <t xml:space="preserve">70　高 知 港 の 貨 物 </t>
  </si>
  <si>
    <t>普　及　率　（％）</t>
  </si>
  <si>
    <t>ＩＳＤＮ 回 線 数</t>
  </si>
  <si>
    <t>緑電話(カード式)</t>
  </si>
  <si>
    <t>デ ジ タ ル 電話</t>
  </si>
  <si>
    <t>電 報 発 信 通 数</t>
  </si>
  <si>
    <t>(注) 軽自動車の営業用は，台数が少ないので自家用に含まれている。</t>
  </si>
  <si>
    <t xml:space="preserve"> </t>
  </si>
  <si>
    <t>平成12年度</t>
  </si>
  <si>
    <t>平 成 12 年 度</t>
  </si>
  <si>
    <t>平成16年総数</t>
  </si>
  <si>
    <t>平成12年</t>
  </si>
  <si>
    <t>平成12年度</t>
  </si>
  <si>
    <t>平成12年度</t>
  </si>
  <si>
    <t>平成11年度</t>
  </si>
  <si>
    <t>&lt;ＮＴＴ西日本電信電話株式会社　四国支店&gt;</t>
  </si>
  <si>
    <t>-</t>
  </si>
  <si>
    <t>(注1)本数値は交換所単位のため行政区域と異なる。</t>
  </si>
  <si>
    <t>(注2)各数値は、年度末数値。</t>
  </si>
  <si>
    <t>　 　10倍加算したもの。</t>
  </si>
  <si>
    <t>　　（一般加入電話・ＩＳＤＮ回線数÷世帯数）</t>
  </si>
  <si>
    <t>(注4)一般加入電話・ＩＳＤＮ回線数の普及率については,平成16年度より算定方法が変わった。</t>
  </si>
  <si>
    <t>(注5)公衆電話台数は,16年度から高知県単位で集計した数値しかないため,掲載していない。</t>
  </si>
  <si>
    <t>とうもろこし</t>
  </si>
  <si>
    <t>セメント</t>
  </si>
  <si>
    <t>コークス</t>
  </si>
  <si>
    <t>たばこ</t>
  </si>
  <si>
    <r>
      <t>引　受　数</t>
    </r>
    <r>
      <rPr>
        <b/>
        <sz val="12"/>
        <rFont val="ＭＳ 明朝"/>
        <family val="1"/>
      </rPr>
      <t>（高知中央,東郵便局扱）</t>
    </r>
  </si>
  <si>
    <t>はがき</t>
  </si>
  <si>
    <t>(注3)ＩＳＤＮ回線数は,ＩＮＳネット64,ＩＮＳネット64ライト,ＩＮＳネット1500の合計で,ＩＮＳネット1500は</t>
  </si>
  <si>
    <t>平 成 12 年 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</si>
</sst>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_ * #,##0.00_ ;_ * \-#,##0.00_ ;_ * &quot;-&quot;?_ ;_ @_ "/>
    <numFmt numFmtId="198" formatCode="_ * #,##0_ ;_ * \-#,##0_ ;_ * &quot;-&quot;?_ ;_ @_ "/>
    <numFmt numFmtId="199" formatCode="* #,##0;* \-#,##0;&quot;-&quot;;@"/>
    <numFmt numFmtId="200" formatCode="#,##0;&quot;△&quot;#,##0;&quot;-&quot;;@"/>
    <numFmt numFmtId="201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6" fillId="0" borderId="0" xfId="17" applyFont="1" applyAlignment="1">
      <alignment vertical="center" wrapText="1"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Border="1" applyAlignment="1">
      <alignment vertical="center" wrapText="1"/>
    </xf>
    <xf numFmtId="38" fontId="7" fillId="0" borderId="0" xfId="17" applyFont="1" applyAlignment="1">
      <alignment vertical="center" wrapText="1"/>
    </xf>
    <xf numFmtId="38" fontId="7" fillId="0" borderId="0" xfId="17" applyFont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7" fillId="0" borderId="0" xfId="17" applyFont="1" applyAlignment="1">
      <alignment horizontal="left" vertical="center"/>
    </xf>
    <xf numFmtId="38" fontId="7" fillId="0" borderId="0" xfId="17" applyFont="1" applyBorder="1" applyAlignment="1">
      <alignment vertical="center" wrapText="1"/>
    </xf>
    <xf numFmtId="38" fontId="7" fillId="0" borderId="0" xfId="17" applyFont="1" applyAlignment="1">
      <alignment vertical="center"/>
    </xf>
    <xf numFmtId="38" fontId="7" fillId="0" borderId="1" xfId="17" applyFont="1" applyBorder="1" applyAlignment="1">
      <alignment horizontal="right" vertical="center"/>
    </xf>
    <xf numFmtId="38" fontId="7" fillId="0" borderId="2" xfId="17" applyFont="1" applyBorder="1" applyAlignment="1">
      <alignment horizontal="right" vertical="center"/>
    </xf>
    <xf numFmtId="38" fontId="7" fillId="0" borderId="12" xfId="17" applyFont="1" applyBorder="1" applyAlignment="1">
      <alignment horizontal="center" vertical="center" wrapText="1"/>
    </xf>
    <xf numFmtId="38" fontId="7" fillId="0" borderId="6" xfId="17" applyFont="1" applyBorder="1" applyAlignment="1">
      <alignment vertical="center"/>
    </xf>
    <xf numFmtId="38" fontId="7" fillId="0" borderId="6" xfId="17" applyFont="1" applyBorder="1" applyAlignment="1">
      <alignment horizontal="center" vertical="center" wrapText="1"/>
    </xf>
    <xf numFmtId="38" fontId="7" fillId="0" borderId="8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7" fillId="0" borderId="11" xfId="17" applyFont="1" applyBorder="1" applyAlignment="1">
      <alignment horizontal="center" vertical="center" wrapText="1"/>
    </xf>
    <xf numFmtId="38" fontId="7" fillId="0" borderId="9" xfId="17" applyFont="1" applyBorder="1" applyAlignment="1">
      <alignment horizontal="center" vertical="center" wrapText="1"/>
    </xf>
    <xf numFmtId="38" fontId="7" fillId="0" borderId="0" xfId="17" applyFont="1" applyAlignment="1">
      <alignment horizontal="center" vertical="center" wrapText="1"/>
    </xf>
    <xf numFmtId="38" fontId="7" fillId="0" borderId="0" xfId="17" applyFont="1" applyBorder="1" applyAlignment="1">
      <alignment vertical="center"/>
    </xf>
    <xf numFmtId="38" fontId="7" fillId="0" borderId="13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 wrapText="1"/>
    </xf>
    <xf numFmtId="38" fontId="7" fillId="0" borderId="14" xfId="17" applyFont="1" applyBorder="1" applyAlignment="1">
      <alignment horizontal="center" vertical="center" wrapText="1"/>
    </xf>
    <xf numFmtId="38" fontId="4" fillId="0" borderId="0" xfId="17" applyFont="1" applyAlignment="1">
      <alignment vertical="center" wrapText="1"/>
    </xf>
    <xf numFmtId="38" fontId="7" fillId="0" borderId="15" xfId="17" applyFont="1" applyBorder="1" applyAlignment="1">
      <alignment vertical="center" wrapText="1"/>
    </xf>
    <xf numFmtId="38" fontId="7" fillId="0" borderId="16" xfId="17" applyFont="1" applyBorder="1" applyAlignment="1">
      <alignment vertical="center" wrapText="1"/>
    </xf>
    <xf numFmtId="38" fontId="7" fillId="0" borderId="15" xfId="17" applyFont="1" applyBorder="1" applyAlignment="1">
      <alignment horizontal="right" vertical="center" wrapText="1"/>
    </xf>
    <xf numFmtId="38" fontId="7" fillId="0" borderId="0" xfId="17" applyFont="1" applyBorder="1" applyAlignment="1">
      <alignment horizontal="right" vertical="center" wrapText="1"/>
    </xf>
    <xf numFmtId="38" fontId="7" fillId="0" borderId="12" xfId="17" applyFont="1" applyBorder="1" applyAlignment="1">
      <alignment vertical="center" wrapText="1"/>
    </xf>
    <xf numFmtId="38" fontId="7" fillId="0" borderId="0" xfId="17" applyFont="1" applyAlignment="1">
      <alignment horizontal="right" vertical="center" wrapText="1"/>
    </xf>
    <xf numFmtId="38" fontId="7" fillId="0" borderId="7" xfId="17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41" fontId="7" fillId="0" borderId="0" xfId="17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4" fillId="0" borderId="0" xfId="17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7" fillId="0" borderId="15" xfId="17" applyFont="1" applyBorder="1" applyAlignment="1">
      <alignment vertical="center"/>
    </xf>
    <xf numFmtId="41" fontId="7" fillId="0" borderId="0" xfId="17" applyNumberFormat="1" applyFont="1" applyBorder="1" applyAlignment="1">
      <alignment horizontal="right" vertical="center"/>
    </xf>
    <xf numFmtId="38" fontId="7" fillId="0" borderId="15" xfId="17" applyFont="1" applyBorder="1" applyAlignment="1">
      <alignment horizontal="center" vertical="center" wrapText="1"/>
    </xf>
    <xf numFmtId="38" fontId="6" fillId="0" borderId="0" xfId="17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left" vertical="center" indent="3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38" fontId="7" fillId="0" borderId="0" xfId="17" applyFont="1" applyBorder="1" applyAlignment="1">
      <alignment horizontal="right" vertical="center"/>
    </xf>
    <xf numFmtId="41" fontId="7" fillId="0" borderId="0" xfId="17" applyNumberFormat="1" applyFont="1" applyFill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2" xfId="0" applyFont="1" applyBorder="1" applyAlignment="1">
      <alignment horizontal="left" vertical="center" indent="3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180" fontId="7" fillId="0" borderId="0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0" fontId="7" fillId="0" borderId="7" xfId="0" applyFont="1" applyBorder="1" applyAlignment="1">
      <alignment horizontal="left" vertical="center" indent="2"/>
    </xf>
    <xf numFmtId="38" fontId="7" fillId="0" borderId="0" xfId="17" applyFont="1" applyFill="1" applyBorder="1" applyAlignment="1">
      <alignment vertical="center"/>
    </xf>
    <xf numFmtId="41" fontId="7" fillId="0" borderId="0" xfId="17" applyNumberFormat="1" applyFont="1" applyBorder="1" applyAlignment="1">
      <alignment horizontal="center" vertical="center"/>
    </xf>
    <xf numFmtId="41" fontId="7" fillId="0" borderId="0" xfId="17" applyNumberFormat="1" applyFont="1" applyBorder="1" applyAlignment="1">
      <alignment horizontal="left" vertical="center" indent="2"/>
    </xf>
    <xf numFmtId="38" fontId="4" fillId="0" borderId="0" xfId="17" applyFont="1" applyBorder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9" xfId="0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196" fontId="7" fillId="0" borderId="0" xfId="0" applyNumberFormat="1" applyFont="1" applyBorder="1" applyAlignment="1">
      <alignment vertical="center"/>
    </xf>
    <xf numFmtId="198" fontId="7" fillId="0" borderId="0" xfId="17" applyNumberFormat="1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41" fontId="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188" fontId="7" fillId="0" borderId="0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3" xfId="0" applyFont="1" applyBorder="1" applyAlignment="1">
      <alignment horizontal="right" vertical="top"/>
    </xf>
    <xf numFmtId="0" fontId="4" fillId="0" borderId="15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38" fontId="10" fillId="0" borderId="0" xfId="17" applyFont="1" applyAlignment="1">
      <alignment horizontal="center" vertical="center" wrapText="1"/>
    </xf>
    <xf numFmtId="38" fontId="10" fillId="0" borderId="0" xfId="17" applyFont="1" applyBorder="1" applyAlignment="1">
      <alignment horizontal="center" vertical="center" wrapText="1"/>
    </xf>
    <xf numFmtId="38" fontId="10" fillId="0" borderId="13" xfId="17" applyFont="1" applyBorder="1" applyAlignment="1">
      <alignment horizontal="distributed" vertical="center" wrapText="1"/>
    </xf>
    <xf numFmtId="38" fontId="10" fillId="0" borderId="13" xfId="17" applyFont="1" applyBorder="1" applyAlignment="1">
      <alignment horizontal="distributed" vertical="center" wrapText="1" shrinkToFit="1"/>
    </xf>
    <xf numFmtId="38" fontId="9" fillId="0" borderId="13" xfId="17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left" vertical="center"/>
    </xf>
    <xf numFmtId="0" fontId="7" fillId="0" borderId="0" xfId="17" applyNumberFormat="1" applyFont="1" applyBorder="1" applyAlignment="1">
      <alignment vertical="center"/>
    </xf>
    <xf numFmtId="41" fontId="4" fillId="0" borderId="0" xfId="17" applyNumberFormat="1" applyFont="1" applyBorder="1" applyAlignment="1">
      <alignment horizontal="right" vertical="center"/>
    </xf>
    <xf numFmtId="41" fontId="4" fillId="0" borderId="0" xfId="17" applyNumberFormat="1" applyFont="1" applyBorder="1" applyAlignment="1">
      <alignment horizontal="center" vertical="center"/>
    </xf>
    <xf numFmtId="180" fontId="4" fillId="0" borderId="0" xfId="17" applyNumberFormat="1" applyFont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196" fontId="4" fillId="0" borderId="0" xfId="0" applyNumberFormat="1" applyFont="1" applyBorder="1" applyAlignment="1">
      <alignment vertical="center"/>
    </xf>
    <xf numFmtId="198" fontId="4" fillId="0" borderId="0" xfId="17" applyNumberFormat="1" applyFont="1" applyBorder="1" applyAlignment="1">
      <alignment vertical="center"/>
    </xf>
    <xf numFmtId="188" fontId="4" fillId="0" borderId="0" xfId="0" applyNumberFormat="1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distributed"/>
    </xf>
    <xf numFmtId="38" fontId="7" fillId="0" borderId="0" xfId="17" applyFont="1" applyAlignment="1">
      <alignment/>
    </xf>
    <xf numFmtId="38" fontId="7" fillId="0" borderId="0" xfId="17" applyFont="1" applyAlignment="1">
      <alignment horizontal="distributed"/>
    </xf>
    <xf numFmtId="38" fontId="7" fillId="0" borderId="2" xfId="17" applyFont="1" applyBorder="1" applyAlignment="1">
      <alignment/>
    </xf>
    <xf numFmtId="38" fontId="7" fillId="0" borderId="0" xfId="17" applyFont="1" applyBorder="1" applyAlignment="1">
      <alignment horizontal="center"/>
    </xf>
    <xf numFmtId="38" fontId="7" fillId="0" borderId="4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8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11" xfId="17" applyFont="1" applyBorder="1" applyAlignment="1">
      <alignment horizontal="center" vertical="center"/>
    </xf>
    <xf numFmtId="38" fontId="7" fillId="0" borderId="8" xfId="17" applyFont="1" applyBorder="1" applyAlignment="1">
      <alignment/>
    </xf>
    <xf numFmtId="38" fontId="7" fillId="0" borderId="17" xfId="17" applyFont="1" applyBorder="1" applyAlignment="1">
      <alignment/>
    </xf>
    <xf numFmtId="38" fontId="7" fillId="0" borderId="14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/>
    </xf>
    <xf numFmtId="38" fontId="7" fillId="0" borderId="0" xfId="17" applyFont="1" applyFill="1" applyBorder="1" applyAlignment="1">
      <alignment/>
    </xf>
    <xf numFmtId="38" fontId="7" fillId="0" borderId="13" xfId="17" applyFont="1" applyBorder="1" applyAlignment="1">
      <alignment horizontal="center"/>
    </xf>
    <xf numFmtId="38" fontId="4" fillId="0" borderId="0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7" fillId="0" borderId="0" xfId="17" applyFont="1" applyBorder="1" applyAlignment="1">
      <alignment/>
    </xf>
    <xf numFmtId="38" fontId="7" fillId="0" borderId="13" xfId="17" applyFont="1" applyBorder="1" applyAlignment="1">
      <alignment/>
    </xf>
    <xf numFmtId="38" fontId="12" fillId="0" borderId="0" xfId="17" applyFont="1" applyBorder="1" applyAlignment="1">
      <alignment/>
    </xf>
    <xf numFmtId="38" fontId="7" fillId="0" borderId="15" xfId="17" applyFont="1" applyBorder="1" applyAlignment="1">
      <alignment/>
    </xf>
    <xf numFmtId="38" fontId="7" fillId="0" borderId="20" xfId="17" applyFont="1" applyBorder="1" applyAlignment="1">
      <alignment/>
    </xf>
    <xf numFmtId="38" fontId="5" fillId="0" borderId="0" xfId="17" applyFont="1" applyAlignment="1">
      <alignment/>
    </xf>
    <xf numFmtId="38" fontId="5" fillId="0" borderId="0" xfId="17" applyFont="1" applyAlignment="1">
      <alignment horizontal="left" indent="1"/>
    </xf>
    <xf numFmtId="41" fontId="6" fillId="0" borderId="0" xfId="17" applyNumberFormat="1" applyFont="1" applyAlignment="1">
      <alignment horizontal="center" vertical="center"/>
    </xf>
    <xf numFmtId="41" fontId="7" fillId="0" borderId="0" xfId="17" applyNumberFormat="1" applyFont="1" applyAlignment="1">
      <alignment horizontal="center" vertical="center"/>
    </xf>
    <xf numFmtId="41" fontId="7" fillId="0" borderId="0" xfId="17" applyNumberFormat="1" applyFont="1" applyAlignment="1">
      <alignment vertical="center" wrapText="1"/>
    </xf>
    <xf numFmtId="41" fontId="7" fillId="0" borderId="14" xfId="17" applyNumberFormat="1" applyFont="1" applyBorder="1" applyAlignment="1">
      <alignment horizontal="center" vertical="center" wrapText="1"/>
    </xf>
    <xf numFmtId="41" fontId="7" fillId="0" borderId="15" xfId="17" applyNumberFormat="1" applyFont="1" applyBorder="1" applyAlignment="1">
      <alignment vertical="center" wrapText="1"/>
    </xf>
    <xf numFmtId="41" fontId="7" fillId="0" borderId="0" xfId="17" applyNumberFormat="1" applyFont="1" applyBorder="1" applyAlignment="1">
      <alignment vertical="center" wrapText="1"/>
    </xf>
    <xf numFmtId="41" fontId="6" fillId="0" borderId="0" xfId="17" applyNumberFormat="1" applyFont="1" applyAlignment="1">
      <alignment vertical="center" wrapText="1"/>
    </xf>
    <xf numFmtId="41" fontId="7" fillId="0" borderId="0" xfId="17" applyNumberFormat="1" applyFont="1" applyBorder="1" applyAlignment="1">
      <alignment horizontal="center" vertical="center" wrapText="1"/>
    </xf>
    <xf numFmtId="41" fontId="7" fillId="0" borderId="0" xfId="17" applyNumberFormat="1" applyFont="1" applyBorder="1" applyAlignment="1">
      <alignment/>
    </xf>
    <xf numFmtId="183" fontId="7" fillId="0" borderId="0" xfId="17" applyNumberFormat="1" applyFont="1" applyBorder="1" applyAlignment="1">
      <alignment vertical="center"/>
    </xf>
    <xf numFmtId="183" fontId="7" fillId="0" borderId="0" xfId="17" applyNumberFormat="1" applyFont="1" applyBorder="1" applyAlignment="1">
      <alignment horizontal="right" vertical="center"/>
    </xf>
    <xf numFmtId="183" fontId="4" fillId="0" borderId="0" xfId="17" applyNumberFormat="1" applyFont="1" applyBorder="1" applyAlignment="1">
      <alignment horizontal="right" vertical="center"/>
    </xf>
    <xf numFmtId="200" fontId="10" fillId="0" borderId="0" xfId="17" applyNumberFormat="1" applyFont="1" applyBorder="1" applyAlignment="1">
      <alignment horizontal="right" vertical="center" wrapText="1"/>
    </xf>
    <xf numFmtId="200" fontId="11" fillId="0" borderId="0" xfId="17" applyNumberFormat="1" applyFont="1" applyBorder="1" applyAlignment="1">
      <alignment vertical="center" wrapText="1"/>
    </xf>
    <xf numFmtId="200" fontId="11" fillId="0" borderId="0" xfId="17" applyNumberFormat="1" applyFont="1" applyBorder="1" applyAlignment="1">
      <alignment horizontal="right" vertical="center" wrapText="1"/>
    </xf>
    <xf numFmtId="200" fontId="10" fillId="0" borderId="0" xfId="17" applyNumberFormat="1" applyFont="1" applyBorder="1" applyAlignment="1">
      <alignment vertical="center" wrapText="1"/>
    </xf>
    <xf numFmtId="200" fontId="10" fillId="0" borderId="0" xfId="17" applyNumberFormat="1" applyFont="1" applyAlignment="1">
      <alignment horizontal="right" vertical="center" wrapText="1"/>
    </xf>
    <xf numFmtId="200" fontId="10" fillId="0" borderId="0" xfId="17" applyNumberFormat="1" applyFont="1" applyAlignment="1">
      <alignment vertical="center" wrapText="1"/>
    </xf>
    <xf numFmtId="200" fontId="7" fillId="0" borderId="0" xfId="17" applyNumberFormat="1" applyFont="1" applyBorder="1" applyAlignment="1">
      <alignment horizontal="right" vertical="center" wrapText="1"/>
    </xf>
    <xf numFmtId="200" fontId="7" fillId="0" borderId="0" xfId="17" applyNumberFormat="1" applyFont="1" applyAlignment="1">
      <alignment horizontal="right" vertical="center" wrapText="1"/>
    </xf>
    <xf numFmtId="200" fontId="7" fillId="0" borderId="0" xfId="17" applyNumberFormat="1" applyFont="1" applyAlignment="1">
      <alignment vertical="center" wrapText="1"/>
    </xf>
    <xf numFmtId="200" fontId="7" fillId="0" borderId="0" xfId="17" applyNumberFormat="1" applyFont="1" applyAlignment="1">
      <alignment vertical="center"/>
    </xf>
    <xf numFmtId="41" fontId="7" fillId="0" borderId="0" xfId="0" applyNumberFormat="1" applyFont="1" applyBorder="1" applyAlignment="1">
      <alignment horizontal="distributed" vertical="center"/>
    </xf>
    <xf numFmtId="0" fontId="7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/>
    </xf>
    <xf numFmtId="38" fontId="7" fillId="0" borderId="13" xfId="17" applyFont="1" applyBorder="1" applyAlignment="1">
      <alignment horizontal="distributed"/>
    </xf>
    <xf numFmtId="38" fontId="7" fillId="0" borderId="19" xfId="17" applyFont="1" applyBorder="1" applyAlignment="1">
      <alignment horizontal="distributed"/>
    </xf>
    <xf numFmtId="38" fontId="11" fillId="0" borderId="0" xfId="17" applyFont="1" applyBorder="1" applyAlignment="1">
      <alignment horizontal="distributed" vertical="center" wrapText="1"/>
    </xf>
    <xf numFmtId="38" fontId="10" fillId="0" borderId="0" xfId="17" applyFont="1" applyBorder="1" applyAlignment="1">
      <alignment horizontal="distributed" vertical="center" wrapText="1"/>
    </xf>
    <xf numFmtId="38" fontId="10" fillId="0" borderId="0" xfId="17" applyFont="1" applyBorder="1" applyAlignment="1">
      <alignment horizontal="distributed" vertical="center" wrapText="1" shrinkToFit="1"/>
    </xf>
    <xf numFmtId="38" fontId="9" fillId="0" borderId="0" xfId="17" applyFont="1" applyBorder="1" applyAlignment="1">
      <alignment horizontal="distributed" vertical="center" wrapText="1" shrinkToFit="1"/>
    </xf>
    <xf numFmtId="41" fontId="7" fillId="0" borderId="6" xfId="17" applyNumberFormat="1" applyFont="1" applyBorder="1" applyAlignment="1">
      <alignment horizontal="center" vertical="center" wrapText="1"/>
    </xf>
    <xf numFmtId="38" fontId="7" fillId="0" borderId="21" xfId="17" applyFont="1" applyBorder="1" applyAlignment="1">
      <alignment horizontal="center" vertical="center" wrapText="1"/>
    </xf>
    <xf numFmtId="41" fontId="7" fillId="0" borderId="8" xfId="17" applyNumberFormat="1" applyFont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2" xfId="17" applyFont="1" applyBorder="1" applyAlignment="1">
      <alignment horizontal="right" vertical="center"/>
    </xf>
    <xf numFmtId="38" fontId="7" fillId="0" borderId="9" xfId="17" applyFont="1" applyBorder="1" applyAlignment="1">
      <alignment vertical="center"/>
    </xf>
    <xf numFmtId="38" fontId="7" fillId="0" borderId="19" xfId="17" applyFont="1" applyBorder="1" applyAlignment="1">
      <alignment vertical="center"/>
    </xf>
    <xf numFmtId="38" fontId="10" fillId="0" borderId="19" xfId="17" applyFont="1" applyBorder="1" applyAlignment="1">
      <alignment horizontal="center" vertical="center" wrapText="1"/>
    </xf>
    <xf numFmtId="38" fontId="7" fillId="0" borderId="20" xfId="17" applyFont="1" applyBorder="1" applyAlignment="1">
      <alignment vertical="center" wrapText="1"/>
    </xf>
    <xf numFmtId="38" fontId="7" fillId="0" borderId="20" xfId="17" applyFont="1" applyBorder="1" applyAlignment="1">
      <alignment horizontal="center" vertical="center" wrapText="1"/>
    </xf>
    <xf numFmtId="38" fontId="7" fillId="0" borderId="16" xfId="17" applyFont="1" applyBorder="1" applyAlignment="1">
      <alignment vertical="center"/>
    </xf>
    <xf numFmtId="41" fontId="4" fillId="0" borderId="0" xfId="17" applyNumberFormat="1" applyFont="1" applyBorder="1" applyAlignment="1">
      <alignment horizontal="left" vertical="center" indent="2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 wrapText="1"/>
    </xf>
    <xf numFmtId="38" fontId="7" fillId="0" borderId="2" xfId="17" applyFont="1" applyBorder="1" applyAlignment="1">
      <alignment horizontal="center" vertical="center" wrapText="1"/>
    </xf>
    <xf numFmtId="38" fontId="7" fillId="0" borderId="3" xfId="17" applyFont="1" applyBorder="1" applyAlignment="1">
      <alignment horizontal="center" vertical="center" wrapText="1"/>
    </xf>
    <xf numFmtId="38" fontId="7" fillId="0" borderId="24" xfId="17" applyFont="1" applyBorder="1" applyAlignment="1">
      <alignment horizontal="center" vertical="center" wrapText="1"/>
    </xf>
    <xf numFmtId="38" fontId="11" fillId="0" borderId="0" xfId="17" applyFont="1" applyAlignment="1">
      <alignment horizontal="distributed" vertical="center" wrapText="1"/>
    </xf>
    <xf numFmtId="38" fontId="11" fillId="0" borderId="13" xfId="17" applyFont="1" applyBorder="1" applyAlignment="1">
      <alignment horizontal="distributed" vertical="center" wrapText="1"/>
    </xf>
    <xf numFmtId="38" fontId="7" fillId="0" borderId="4" xfId="17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4" xfId="17" applyFont="1" applyBorder="1" applyAlignment="1">
      <alignment horizontal="center"/>
    </xf>
    <xf numFmtId="38" fontId="7" fillId="0" borderId="24" xfId="17" applyFont="1" applyBorder="1" applyAlignment="1">
      <alignment horizontal="center"/>
    </xf>
    <xf numFmtId="38" fontId="7" fillId="0" borderId="2" xfId="17" applyFont="1" applyBorder="1" applyAlignment="1">
      <alignment horizontal="center"/>
    </xf>
    <xf numFmtId="38" fontId="7" fillId="0" borderId="12" xfId="17" applyFont="1" applyBorder="1" applyAlignment="1">
      <alignment horizontal="right"/>
    </xf>
    <xf numFmtId="38" fontId="7" fillId="0" borderId="1" xfId="17" applyFont="1" applyBorder="1" applyAlignment="1">
      <alignment horizontal="right"/>
    </xf>
    <xf numFmtId="38" fontId="7" fillId="0" borderId="3" xfId="17" applyFont="1" applyBorder="1" applyAlignment="1">
      <alignment horizontal="center"/>
    </xf>
    <xf numFmtId="38" fontId="7" fillId="0" borderId="21" xfId="17" applyFont="1" applyBorder="1" applyAlignment="1">
      <alignment/>
    </xf>
    <xf numFmtId="38" fontId="7" fillId="0" borderId="6" xfId="17" applyFont="1" applyBorder="1" applyAlignment="1">
      <alignment/>
    </xf>
    <xf numFmtId="38" fontId="7" fillId="0" borderId="14" xfId="17" applyFont="1" applyBorder="1" applyAlignment="1">
      <alignment horizontal="center"/>
    </xf>
    <xf numFmtId="38" fontId="7" fillId="0" borderId="22" xfId="17" applyFont="1" applyBorder="1" applyAlignment="1">
      <alignment horizontal="center"/>
    </xf>
    <xf numFmtId="38" fontId="7" fillId="0" borderId="5" xfId="17" applyFont="1" applyBorder="1" applyAlignment="1">
      <alignment/>
    </xf>
    <xf numFmtId="38" fontId="7" fillId="0" borderId="12" xfId="17" applyFont="1" applyBorder="1" applyAlignment="1">
      <alignment/>
    </xf>
    <xf numFmtId="38" fontId="7" fillId="0" borderId="7" xfId="17" applyFont="1" applyBorder="1" applyAlignment="1">
      <alignment horizontal="right"/>
    </xf>
    <xf numFmtId="38" fontId="7" fillId="0" borderId="21" xfId="17" applyFont="1" applyBorder="1" applyAlignment="1">
      <alignment horizontal="right"/>
    </xf>
    <xf numFmtId="38" fontId="7" fillId="0" borderId="19" xfId="17" applyFont="1" applyBorder="1" applyAlignment="1">
      <alignment horizontal="center"/>
    </xf>
    <xf numFmtId="38" fontId="7" fillId="0" borderId="0" xfId="17" applyFont="1" applyBorder="1" applyAlignment="1">
      <alignment horizontal="center"/>
    </xf>
    <xf numFmtId="38" fontId="7" fillId="0" borderId="15" xfId="17" applyFont="1" applyBorder="1" applyAlignment="1">
      <alignment horizontal="center"/>
    </xf>
    <xf numFmtId="38" fontId="7" fillId="0" borderId="16" xfId="17" applyFont="1" applyBorder="1" applyAlignment="1">
      <alignment horizontal="center"/>
    </xf>
    <xf numFmtId="38" fontId="11" fillId="0" borderId="19" xfId="17" applyFont="1" applyBorder="1" applyAlignment="1">
      <alignment horizontal="distributed" vertical="center" wrapText="1"/>
    </xf>
    <xf numFmtId="38" fontId="11" fillId="0" borderId="0" xfId="17" applyFont="1" applyBorder="1" applyAlignment="1">
      <alignment horizontal="distributed" vertical="center" wrapText="1"/>
    </xf>
    <xf numFmtId="38" fontId="4" fillId="0" borderId="24" xfId="17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7" fillId="0" borderId="0" xfId="17" applyFont="1" applyBorder="1" applyAlignment="1">
      <alignment horizontal="distributed"/>
    </xf>
    <xf numFmtId="38" fontId="7" fillId="0" borderId="13" xfId="17" applyFont="1" applyBorder="1" applyAlignment="1">
      <alignment horizontal="distributed"/>
    </xf>
    <xf numFmtId="38" fontId="4" fillId="0" borderId="19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38" fontId="7" fillId="0" borderId="19" xfId="17" applyFont="1" applyBorder="1" applyAlignment="1">
      <alignment horizontal="distributed"/>
    </xf>
    <xf numFmtId="38" fontId="4" fillId="0" borderId="13" xfId="17" applyFont="1" applyBorder="1" applyAlignment="1">
      <alignment horizontal="distributed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/>
    </xf>
    <xf numFmtId="41" fontId="7" fillId="0" borderId="0" xfId="0" applyNumberFormat="1" applyFont="1" applyBorder="1" applyAlignment="1">
      <alignment horizontal="distributed" vertical="center"/>
    </xf>
    <xf numFmtId="189" fontId="7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38" fontId="7" fillId="0" borderId="19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189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2E0A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13906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13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12439650" y="600075"/>
          <a:ext cx="13906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733425</xdr:colOff>
      <xdr:row>4</xdr:row>
      <xdr:rowOff>323850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4763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763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9600"/>
          <a:ext cx="9239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4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3192125" y="609600"/>
          <a:ext cx="8382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285750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285750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3238500"/>
          <a:ext cx="9239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0</xdr:colOff>
      <xdr:row>37</xdr:row>
      <xdr:rowOff>9525</xdr:rowOff>
    </xdr:to>
    <xdr:sp>
      <xdr:nvSpPr>
        <xdr:cNvPr id="6" name="Line 7"/>
        <xdr:cNvSpPr>
          <a:spLocks/>
        </xdr:cNvSpPr>
      </xdr:nvSpPr>
      <xdr:spPr>
        <a:xfrm flipH="1">
          <a:off x="7867650" y="3238500"/>
          <a:ext cx="8667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2573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9525</xdr:rowOff>
    </xdr:from>
    <xdr:to>
      <xdr:col>12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96825" y="619125"/>
          <a:ext cx="1247775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885825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3</xdr:col>
      <xdr:colOff>0</xdr:colOff>
      <xdr:row>24</xdr:row>
      <xdr:rowOff>323850</xdr:rowOff>
    </xdr:to>
    <xdr:sp>
      <xdr:nvSpPr>
        <xdr:cNvPr id="2" name="Line 2"/>
        <xdr:cNvSpPr>
          <a:spLocks/>
        </xdr:cNvSpPr>
      </xdr:nvSpPr>
      <xdr:spPr>
        <a:xfrm>
          <a:off x="9525" y="4286250"/>
          <a:ext cx="15906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2</xdr:col>
      <xdr:colOff>666750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191625"/>
          <a:ext cx="1600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4</xdr:row>
      <xdr:rowOff>9525</xdr:rowOff>
    </xdr:from>
    <xdr:to>
      <xdr:col>12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401550" y="600075"/>
          <a:ext cx="15906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600075"/>
          <a:ext cx="1590675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3525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668250" y="609600"/>
          <a:ext cx="13525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9353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353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9525</xdr:rowOff>
    </xdr:from>
    <xdr:to>
      <xdr:col>2</xdr:col>
      <xdr:colOff>0</xdr:colOff>
      <xdr:row>60</xdr:row>
      <xdr:rowOff>190500</xdr:rowOff>
    </xdr:to>
    <xdr:sp>
      <xdr:nvSpPr>
        <xdr:cNvPr id="5" name="Line 5"/>
        <xdr:cNvSpPr>
          <a:spLocks/>
        </xdr:cNvSpPr>
      </xdr:nvSpPr>
      <xdr:spPr>
        <a:xfrm>
          <a:off x="9525" y="10258425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0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0258425"/>
          <a:ext cx="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</xdr:row>
      <xdr:rowOff>9525</xdr:rowOff>
    </xdr:from>
    <xdr:to>
      <xdr:col>20</xdr:col>
      <xdr:colOff>0</xdr:colOff>
      <xdr:row>5</xdr:row>
      <xdr:rowOff>190500</xdr:rowOff>
    </xdr:to>
    <xdr:sp>
      <xdr:nvSpPr>
        <xdr:cNvPr id="7" name="Line 17"/>
        <xdr:cNvSpPr>
          <a:spLocks/>
        </xdr:cNvSpPr>
      </xdr:nvSpPr>
      <xdr:spPr>
        <a:xfrm>
          <a:off x="11963400" y="600075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59</xdr:row>
      <xdr:rowOff>9525</xdr:rowOff>
    </xdr:from>
    <xdr:to>
      <xdr:col>20</xdr:col>
      <xdr:colOff>0</xdr:colOff>
      <xdr:row>60</xdr:row>
      <xdr:rowOff>190500</xdr:rowOff>
    </xdr:to>
    <xdr:sp>
      <xdr:nvSpPr>
        <xdr:cNvPr id="8" name="Line 18"/>
        <xdr:cNvSpPr>
          <a:spLocks/>
        </xdr:cNvSpPr>
      </xdr:nvSpPr>
      <xdr:spPr>
        <a:xfrm>
          <a:off x="11963400" y="10258425"/>
          <a:ext cx="1371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</xdr:colOff>
      <xdr:row>4</xdr:row>
      <xdr:rowOff>19050</xdr:rowOff>
    </xdr:from>
    <xdr:to>
      <xdr:col>20</xdr:col>
      <xdr:colOff>1019175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534900" y="600075"/>
          <a:ext cx="100965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581025"/>
          <a:ext cx="10953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4001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439650" y="600075"/>
          <a:ext cx="1390650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8477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476500"/>
          <a:ext cx="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19050</xdr:rowOff>
    </xdr:from>
    <xdr:to>
      <xdr:col>11</xdr:col>
      <xdr:colOff>666750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7677150" y="2476500"/>
          <a:ext cx="66675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22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3068300" y="590550"/>
          <a:ext cx="866775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142875</xdr:rowOff>
    </xdr:to>
    <xdr:sp>
      <xdr:nvSpPr>
        <xdr:cNvPr id="5" name="Line 5"/>
        <xdr:cNvSpPr>
          <a:spLocks/>
        </xdr:cNvSpPr>
      </xdr:nvSpPr>
      <xdr:spPr>
        <a:xfrm>
          <a:off x="19050" y="2476500"/>
          <a:ext cx="84772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123825</xdr:rowOff>
    </xdr:from>
    <xdr:to>
      <xdr:col>21</xdr:col>
      <xdr:colOff>219075</xdr:colOff>
      <xdr:row>32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972550" y="2209800"/>
          <a:ext cx="4314825" cy="22002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沖縄線　　　Ｈ10／10月ＪＴＡ就航
宮崎線　　　Ｈ10／11月からＡＮＫ運休
  〃        Ｈ10／11月Ｊ－ＡＩＲ就航
名古屋線　　Ｈ10／11月Ｊ－ＡＩＲ就航
広島線　　　Ｈ11／ 2月Ｊ－ＡＩＲ就航　　　　　　　　　　　　　　　　　　　　　　　　　　　　　　　　　　　　　　　福岡線　　　Ｈ11／ 4月Ｊ－ＡＩＲ就航
福岡線      Ｈ11／ 6月ＪＡＣ就航
名古屋線    Ｈ11／10月ＪＡＣ就航
大分線      Ｈ11／12月Ｊ－ＡＩＲ就航
大阪線　　　Ｈ12／９月からＪＡＣ伊丹線運休
札幌線　　　Ｈ13／９月からＡＮＫ千歳線運休
広島線　　　Ｈ15／７月から運休
関西線　　　Ｈ16／４月から運休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942975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24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268325" y="571500"/>
          <a:ext cx="952500" cy="657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4001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8.25390625" style="10" customWidth="1"/>
    <col min="2" max="2" width="0.875" style="10" customWidth="1"/>
    <col min="3" max="5" width="14.75390625" style="10" customWidth="1"/>
    <col min="6" max="7" width="14.50390625" style="10" customWidth="1"/>
    <col min="8" max="11" width="17.50390625" style="10" customWidth="1"/>
    <col min="12" max="12" width="0.875" style="10" customWidth="1"/>
    <col min="13" max="13" width="18.25390625" style="10" customWidth="1"/>
    <col min="14" max="16384" width="8.875" style="10" customWidth="1"/>
  </cols>
  <sheetData>
    <row r="1" spans="7:9" s="1" customFormat="1" ht="18" customHeight="1">
      <c r="G1" s="2" t="s">
        <v>283</v>
      </c>
      <c r="H1" s="3" t="s">
        <v>4</v>
      </c>
      <c r="I1" s="4"/>
    </row>
    <row r="2" ht="12" customHeight="1"/>
    <row r="3" ht="12" customHeight="1">
      <c r="M3" s="69" t="s">
        <v>5</v>
      </c>
    </row>
    <row r="4" ht="4.5" customHeight="1">
      <c r="M4" s="69"/>
    </row>
    <row r="5" spans="1:13" ht="12" customHeight="1">
      <c r="A5" s="5" t="s">
        <v>6</v>
      </c>
      <c r="B5" s="6"/>
      <c r="C5" s="305" t="s">
        <v>7</v>
      </c>
      <c r="D5" s="305"/>
      <c r="E5" s="306"/>
      <c r="F5" s="303" t="s">
        <v>8</v>
      </c>
      <c r="G5" s="304"/>
      <c r="H5" s="306" t="s">
        <v>9</v>
      </c>
      <c r="I5" s="303"/>
      <c r="J5" s="303" t="s">
        <v>10</v>
      </c>
      <c r="K5" s="304"/>
      <c r="L5" s="8"/>
      <c r="M5" s="9" t="s">
        <v>6</v>
      </c>
    </row>
    <row r="6" spans="1:14" ht="12" customHeight="1">
      <c r="A6" s="11" t="s">
        <v>11</v>
      </c>
      <c r="B6" s="12"/>
      <c r="C6" s="13" t="s">
        <v>12</v>
      </c>
      <c r="D6" s="14" t="s">
        <v>13</v>
      </c>
      <c r="E6" s="14" t="s">
        <v>14</v>
      </c>
      <c r="F6" s="14" t="s">
        <v>13</v>
      </c>
      <c r="G6" s="15" t="s">
        <v>14</v>
      </c>
      <c r="H6" s="16" t="s">
        <v>13</v>
      </c>
      <c r="I6" s="14" t="s">
        <v>14</v>
      </c>
      <c r="J6" s="14" t="s">
        <v>13</v>
      </c>
      <c r="K6" s="15" t="s">
        <v>14</v>
      </c>
      <c r="L6" s="13"/>
      <c r="M6" s="17" t="s">
        <v>11</v>
      </c>
      <c r="N6" s="18"/>
    </row>
    <row r="7" spans="1:14" ht="4.5" customHeight="1">
      <c r="A7" s="7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71"/>
      <c r="N7" s="18"/>
    </row>
    <row r="8" spans="1:14" ht="11.25" customHeight="1">
      <c r="A8" s="68" t="s">
        <v>339</v>
      </c>
      <c r="B8" s="18"/>
      <c r="C8" s="94">
        <f>SUM(D8:E8)</f>
        <v>2700</v>
      </c>
      <c r="D8" s="94">
        <v>1280</v>
      </c>
      <c r="E8" s="94">
        <f>SUM(G8,I8,K8)</f>
        <v>1420</v>
      </c>
      <c r="F8" s="94">
        <v>1110</v>
      </c>
      <c r="G8" s="94">
        <v>908</v>
      </c>
      <c r="H8" s="94">
        <v>77</v>
      </c>
      <c r="I8" s="94">
        <v>276</v>
      </c>
      <c r="J8" s="94">
        <v>92</v>
      </c>
      <c r="K8" s="94">
        <v>236</v>
      </c>
      <c r="L8" s="18"/>
      <c r="M8" s="64" t="s">
        <v>339</v>
      </c>
      <c r="N8" s="18"/>
    </row>
    <row r="9" spans="1:14" ht="11.25" customHeight="1">
      <c r="A9" s="68">
        <v>13</v>
      </c>
      <c r="B9" s="18"/>
      <c r="C9" s="94">
        <f>SUM(D9:E9)</f>
        <v>2597</v>
      </c>
      <c r="D9" s="94">
        <f>SUM(F9+H9,J9)</f>
        <v>1247</v>
      </c>
      <c r="E9" s="94">
        <f>SUM(G9,I9,K9)</f>
        <v>1350</v>
      </c>
      <c r="F9" s="94">
        <v>1090</v>
      </c>
      <c r="G9" s="94">
        <v>880</v>
      </c>
      <c r="H9" s="94">
        <v>69</v>
      </c>
      <c r="I9" s="94">
        <v>240</v>
      </c>
      <c r="J9" s="94">
        <v>88</v>
      </c>
      <c r="K9" s="94">
        <v>230</v>
      </c>
      <c r="L9" s="18"/>
      <c r="M9" s="64">
        <v>13</v>
      </c>
      <c r="N9" s="18"/>
    </row>
    <row r="10" spans="1:14" ht="11.25" customHeight="1">
      <c r="A10" s="68">
        <v>14</v>
      </c>
      <c r="B10" s="18"/>
      <c r="C10" s="94">
        <f>SUM(D10:E10)</f>
        <v>2590</v>
      </c>
      <c r="D10" s="94">
        <f>SUM(F10+H10,J10)</f>
        <v>1290</v>
      </c>
      <c r="E10" s="94">
        <f>SUM(G10,I10,K10)</f>
        <v>1300</v>
      </c>
      <c r="F10" s="94">
        <v>1143</v>
      </c>
      <c r="G10" s="94">
        <v>850</v>
      </c>
      <c r="H10" s="94">
        <v>65</v>
      </c>
      <c r="I10" s="94">
        <v>226</v>
      </c>
      <c r="J10" s="94">
        <v>82</v>
      </c>
      <c r="K10" s="94">
        <v>224</v>
      </c>
      <c r="L10" s="18"/>
      <c r="M10" s="64">
        <v>14</v>
      </c>
      <c r="N10" s="18"/>
    </row>
    <row r="11" spans="1:14" s="74" customFormat="1" ht="11.25" customHeight="1">
      <c r="A11" s="68">
        <v>15</v>
      </c>
      <c r="B11" s="18"/>
      <c r="C11" s="94">
        <f>SUM(D11:E11)</f>
        <v>2557</v>
      </c>
      <c r="D11" s="94">
        <f>SUM(F11+H11,J11)</f>
        <v>1239</v>
      </c>
      <c r="E11" s="94">
        <f>SUM(G11,I11,K11)</f>
        <v>1318</v>
      </c>
      <c r="F11" s="94">
        <v>1087</v>
      </c>
      <c r="G11" s="94">
        <v>874</v>
      </c>
      <c r="H11" s="94">
        <v>59</v>
      </c>
      <c r="I11" s="94">
        <v>211</v>
      </c>
      <c r="J11" s="94">
        <v>93</v>
      </c>
      <c r="K11" s="94">
        <v>233</v>
      </c>
      <c r="L11" s="18"/>
      <c r="M11" s="64">
        <v>15</v>
      </c>
      <c r="N11" s="73"/>
    </row>
    <row r="12" spans="1:14" s="74" customFormat="1" ht="11.25" customHeight="1">
      <c r="A12" s="72">
        <v>16</v>
      </c>
      <c r="B12" s="73"/>
      <c r="C12" s="178">
        <f>SUM(D12:E12)</f>
        <v>2443</v>
      </c>
      <c r="D12" s="178">
        <f>SUM(F12+H12,J12)</f>
        <v>1133</v>
      </c>
      <c r="E12" s="178">
        <f>SUM(G12,I12,K12)</f>
        <v>1310</v>
      </c>
      <c r="F12" s="178">
        <v>998</v>
      </c>
      <c r="G12" s="178">
        <v>870</v>
      </c>
      <c r="H12" s="178">
        <v>53</v>
      </c>
      <c r="I12" s="178">
        <v>212</v>
      </c>
      <c r="J12" s="178">
        <v>82</v>
      </c>
      <c r="K12" s="178">
        <v>228</v>
      </c>
      <c r="L12" s="73"/>
      <c r="M12" s="65">
        <v>16</v>
      </c>
      <c r="N12" s="73"/>
    </row>
    <row r="13" spans="1:14" ht="4.5" customHeight="1">
      <c r="A13" s="75" t="s">
        <v>316</v>
      </c>
      <c r="B13" s="76"/>
      <c r="C13" s="76"/>
      <c r="D13" s="76"/>
      <c r="E13" s="76"/>
      <c r="F13" s="76"/>
      <c r="G13" s="76"/>
      <c r="H13" s="76"/>
      <c r="I13" s="76" t="s">
        <v>316</v>
      </c>
      <c r="J13" s="76" t="s">
        <v>316</v>
      </c>
      <c r="K13" s="76"/>
      <c r="L13" s="76"/>
      <c r="M13" s="77"/>
      <c r="N13" s="18"/>
    </row>
    <row r="14" spans="10:14" ht="3.75" customHeight="1">
      <c r="J14" s="10" t="s">
        <v>316</v>
      </c>
      <c r="N14" s="18"/>
    </row>
    <row r="15" ht="12">
      <c r="A15" s="78" t="s">
        <v>15</v>
      </c>
    </row>
  </sheetData>
  <mergeCells count="4">
    <mergeCell ref="J5:K5"/>
    <mergeCell ref="C5:E5"/>
    <mergeCell ref="F5:G5"/>
    <mergeCell ref="H5:I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A1" sqref="A1:F1"/>
    </sheetView>
  </sheetViews>
  <sheetFormatPr defaultColWidth="9.00390625" defaultRowHeight="13.5"/>
  <cols>
    <col min="1" max="2" width="9.75390625" style="10" customWidth="1"/>
    <col min="3" max="3" width="0.6171875" style="10" customWidth="1"/>
    <col min="4" max="6" width="24.00390625" style="10" customWidth="1"/>
    <col min="7" max="16384" width="8.875" style="10" customWidth="1"/>
  </cols>
  <sheetData>
    <row r="1" spans="1:6" s="1" customFormat="1" ht="18" customHeight="1">
      <c r="A1" s="341" t="s">
        <v>206</v>
      </c>
      <c r="B1" s="341"/>
      <c r="C1" s="341"/>
      <c r="D1" s="341"/>
      <c r="E1" s="341"/>
      <c r="F1" s="341"/>
    </row>
    <row r="3" ht="12" customHeight="1">
      <c r="F3" s="69" t="s">
        <v>207</v>
      </c>
    </row>
    <row r="4" ht="4.5" customHeight="1"/>
    <row r="5" spans="1:6" ht="26.25" customHeight="1">
      <c r="A5" s="145" t="s">
        <v>11</v>
      </c>
      <c r="B5" s="158" t="s">
        <v>6</v>
      </c>
      <c r="C5" s="6"/>
      <c r="D5" s="154" t="s">
        <v>208</v>
      </c>
      <c r="E5" s="154" t="s">
        <v>209</v>
      </c>
      <c r="F5" s="156" t="s">
        <v>210</v>
      </c>
    </row>
    <row r="6" spans="1:6" ht="4.5" customHeight="1">
      <c r="A6" s="344"/>
      <c r="B6" s="345"/>
      <c r="C6" s="18"/>
      <c r="D6" s="18"/>
      <c r="E6" s="18"/>
      <c r="F6" s="18"/>
    </row>
    <row r="7" spans="1:6" ht="21.75" customHeight="1">
      <c r="A7" s="310" t="s">
        <v>317</v>
      </c>
      <c r="B7" s="311"/>
      <c r="C7" s="62"/>
      <c r="D7" s="31">
        <f>SUM(E7:F7)</f>
        <v>95061</v>
      </c>
      <c r="E7" s="31">
        <v>66519</v>
      </c>
      <c r="F7" s="31">
        <v>28542</v>
      </c>
    </row>
    <row r="8" spans="1:6" ht="21.75" customHeight="1">
      <c r="A8" s="310">
        <v>13</v>
      </c>
      <c r="B8" s="311"/>
      <c r="C8" s="62"/>
      <c r="D8" s="31">
        <f>SUM(E8:F8)</f>
        <v>95731</v>
      </c>
      <c r="E8" s="31">
        <v>65639</v>
      </c>
      <c r="F8" s="31">
        <v>30092</v>
      </c>
    </row>
    <row r="9" spans="1:6" ht="21.75" customHeight="1">
      <c r="A9" s="310">
        <v>14</v>
      </c>
      <c r="B9" s="311"/>
      <c r="C9" s="62"/>
      <c r="D9" s="31">
        <f>SUM(E9:F9)</f>
        <v>95942</v>
      </c>
      <c r="E9" s="31">
        <v>64758</v>
      </c>
      <c r="F9" s="31">
        <v>31184</v>
      </c>
    </row>
    <row r="10" spans="1:6" s="74" customFormat="1" ht="21.75" customHeight="1">
      <c r="A10" s="310">
        <v>15</v>
      </c>
      <c r="B10" s="311"/>
      <c r="C10" s="62"/>
      <c r="D10" s="31">
        <f>SUM(E10:F10)</f>
        <v>95844</v>
      </c>
      <c r="E10" s="31">
        <v>63304</v>
      </c>
      <c r="F10" s="31">
        <v>32540</v>
      </c>
    </row>
    <row r="11" spans="1:6" s="74" customFormat="1" ht="21.75" customHeight="1">
      <c r="A11" s="307">
        <v>16</v>
      </c>
      <c r="B11" s="308"/>
      <c r="C11" s="97"/>
      <c r="D11" s="116">
        <f>SUM(E11:F11)</f>
        <v>95582</v>
      </c>
      <c r="E11" s="116">
        <v>61527</v>
      </c>
      <c r="F11" s="116">
        <v>34055</v>
      </c>
    </row>
    <row r="12" spans="1:6" ht="4.5" customHeight="1">
      <c r="A12" s="346"/>
      <c r="B12" s="347"/>
      <c r="C12" s="76"/>
      <c r="D12" s="76"/>
      <c r="E12" s="76"/>
      <c r="F12" s="76"/>
    </row>
    <row r="13" ht="5.25" customHeight="1"/>
    <row r="14" ht="12">
      <c r="A14" s="78" t="s">
        <v>211</v>
      </c>
    </row>
  </sheetData>
  <mergeCells count="8">
    <mergeCell ref="A1:F1"/>
    <mergeCell ref="A6:B6"/>
    <mergeCell ref="A12:B12"/>
    <mergeCell ref="A9:B9"/>
    <mergeCell ref="A10:B10"/>
    <mergeCell ref="A7:B7"/>
    <mergeCell ref="A8:B8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19" sqref="K19"/>
    </sheetView>
  </sheetViews>
  <sheetFormatPr defaultColWidth="9.00390625" defaultRowHeight="13.5"/>
  <cols>
    <col min="1" max="2" width="5.75390625" style="10" customWidth="1"/>
    <col min="3" max="3" width="0.37109375" style="10" customWidth="1"/>
    <col min="4" max="4" width="8.25390625" style="10" customWidth="1"/>
    <col min="5" max="5" width="0.37109375" style="10" customWidth="1"/>
    <col min="6" max="6" width="15.50390625" style="132" customWidth="1"/>
    <col min="7" max="7" width="8.25390625" style="10" bestFit="1" customWidth="1"/>
    <col min="8" max="8" width="15.50390625" style="132" customWidth="1"/>
    <col min="9" max="9" width="8.25390625" style="10" bestFit="1" customWidth="1"/>
    <col min="10" max="10" width="15.50390625" style="132" customWidth="1"/>
    <col min="11" max="11" width="8.50390625" style="10" customWidth="1"/>
    <col min="12" max="16384" width="8.875" style="10" customWidth="1"/>
  </cols>
  <sheetData>
    <row r="1" spans="1:11" s="1" customFormat="1" ht="18" customHeight="1">
      <c r="A1" s="341" t="s">
        <v>212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ht="12" customHeight="1"/>
    <row r="3" ht="12" customHeight="1">
      <c r="K3" s="69" t="s">
        <v>213</v>
      </c>
    </row>
    <row r="4" ht="4.5" customHeight="1">
      <c r="K4" s="69"/>
    </row>
    <row r="5" spans="1:11" ht="18" customHeight="1">
      <c r="A5" s="80"/>
      <c r="B5" s="5" t="s">
        <v>6</v>
      </c>
      <c r="C5" s="131"/>
      <c r="D5" s="350" t="s">
        <v>193</v>
      </c>
      <c r="E5" s="169"/>
      <c r="F5" s="349" t="s">
        <v>214</v>
      </c>
      <c r="G5" s="349"/>
      <c r="H5" s="349" t="s">
        <v>215</v>
      </c>
      <c r="I5" s="349"/>
      <c r="J5" s="349" t="s">
        <v>216</v>
      </c>
      <c r="K5" s="338"/>
    </row>
    <row r="6" spans="1:11" ht="18" customHeight="1">
      <c r="A6" s="18" t="s">
        <v>11</v>
      </c>
      <c r="B6" s="70"/>
      <c r="C6" s="12"/>
      <c r="D6" s="351"/>
      <c r="E6" s="170"/>
      <c r="F6" s="159" t="s">
        <v>268</v>
      </c>
      <c r="G6" s="147" t="s">
        <v>161</v>
      </c>
      <c r="H6" s="159" t="s">
        <v>268</v>
      </c>
      <c r="I6" s="147" t="s">
        <v>161</v>
      </c>
      <c r="J6" s="159" t="s">
        <v>268</v>
      </c>
      <c r="K6" s="148" t="s">
        <v>161</v>
      </c>
    </row>
    <row r="7" spans="1:11" ht="4.5" customHeight="1">
      <c r="A7" s="348"/>
      <c r="B7" s="319"/>
      <c r="C7" s="62"/>
      <c r="D7" s="18"/>
      <c r="E7" s="18"/>
      <c r="F7" s="133"/>
      <c r="G7" s="18"/>
      <c r="H7" s="133"/>
      <c r="I7" s="18"/>
      <c r="J7" s="133"/>
      <c r="K7" s="18"/>
    </row>
    <row r="8" spans="1:11" ht="22.5" customHeight="1">
      <c r="A8" s="310" t="s">
        <v>317</v>
      </c>
      <c r="B8" s="311"/>
      <c r="C8" s="62"/>
      <c r="D8" s="62">
        <v>860</v>
      </c>
      <c r="E8" s="62"/>
      <c r="F8" s="122">
        <v>9149554</v>
      </c>
      <c r="G8" s="62">
        <v>32.8</v>
      </c>
      <c r="H8" s="122">
        <v>60879600</v>
      </c>
      <c r="I8" s="134">
        <v>218.2</v>
      </c>
      <c r="J8" s="122">
        <v>6700870</v>
      </c>
      <c r="K8" s="135">
        <v>24</v>
      </c>
    </row>
    <row r="9" spans="1:11" ht="22.5" customHeight="1">
      <c r="A9" s="310">
        <v>13</v>
      </c>
      <c r="B9" s="311"/>
      <c r="C9" s="62"/>
      <c r="D9" s="62">
        <v>860</v>
      </c>
      <c r="E9" s="62"/>
      <c r="F9" s="122">
        <v>8785615</v>
      </c>
      <c r="G9" s="62">
        <v>31.4</v>
      </c>
      <c r="H9" s="122">
        <v>58682301</v>
      </c>
      <c r="I9" s="164">
        <v>210</v>
      </c>
      <c r="J9" s="122">
        <v>6451854</v>
      </c>
      <c r="K9" s="135">
        <v>23.1</v>
      </c>
    </row>
    <row r="10" spans="1:11" ht="22.5" customHeight="1">
      <c r="A10" s="310">
        <v>14</v>
      </c>
      <c r="B10" s="311"/>
      <c r="C10" s="62"/>
      <c r="D10" s="62">
        <v>864</v>
      </c>
      <c r="E10" s="62"/>
      <c r="F10" s="122">
        <v>8485355</v>
      </c>
      <c r="G10" s="62">
        <v>30.6</v>
      </c>
      <c r="H10" s="122">
        <v>58559362</v>
      </c>
      <c r="I10" s="164">
        <v>211.1</v>
      </c>
      <c r="J10" s="122">
        <v>6215646</v>
      </c>
      <c r="K10" s="135">
        <v>22.4</v>
      </c>
    </row>
    <row r="11" spans="1:11" ht="22.5" customHeight="1">
      <c r="A11" s="310">
        <v>15</v>
      </c>
      <c r="B11" s="311"/>
      <c r="C11" s="62"/>
      <c r="D11" s="62">
        <v>881</v>
      </c>
      <c r="E11" s="62"/>
      <c r="F11" s="122">
        <v>8232468</v>
      </c>
      <c r="G11" s="62">
        <v>29.2</v>
      </c>
      <c r="H11" s="122">
        <v>57913998</v>
      </c>
      <c r="I11" s="164">
        <v>205.3</v>
      </c>
      <c r="J11" s="122">
        <v>6001555</v>
      </c>
      <c r="K11" s="135">
        <v>21.3</v>
      </c>
    </row>
    <row r="12" spans="1:11" ht="22.5" customHeight="1">
      <c r="A12" s="307">
        <v>16</v>
      </c>
      <c r="B12" s="308"/>
      <c r="C12" s="97"/>
      <c r="D12" s="97">
        <v>880</v>
      </c>
      <c r="E12" s="97"/>
      <c r="F12" s="179">
        <v>7826002</v>
      </c>
      <c r="G12" s="97">
        <v>27.8</v>
      </c>
      <c r="H12" s="179">
        <v>56191056</v>
      </c>
      <c r="I12" s="184">
        <v>199.6</v>
      </c>
      <c r="J12" s="179">
        <v>5703987</v>
      </c>
      <c r="K12" s="185">
        <v>20.3</v>
      </c>
    </row>
    <row r="13" spans="1:11" ht="4.5" customHeight="1">
      <c r="A13" s="342"/>
      <c r="B13" s="343"/>
      <c r="C13" s="66"/>
      <c r="D13" s="76"/>
      <c r="E13" s="76"/>
      <c r="F13" s="136"/>
      <c r="G13" s="76"/>
      <c r="H13" s="136"/>
      <c r="I13" s="76"/>
      <c r="J13" s="136"/>
      <c r="K13" s="76"/>
    </row>
    <row r="14" ht="5.25" customHeight="1"/>
    <row r="15" ht="12">
      <c r="A15" s="78" t="s">
        <v>217</v>
      </c>
    </row>
    <row r="16" ht="12">
      <c r="A16" s="111" t="s">
        <v>260</v>
      </c>
    </row>
  </sheetData>
  <mergeCells count="12">
    <mergeCell ref="H5:I5"/>
    <mergeCell ref="J5:K5"/>
    <mergeCell ref="A1:K1"/>
    <mergeCell ref="A10:B10"/>
    <mergeCell ref="D5:D6"/>
    <mergeCell ref="F5:G5"/>
    <mergeCell ref="A11:B11"/>
    <mergeCell ref="A13:B13"/>
    <mergeCell ref="A7:B7"/>
    <mergeCell ref="A8:B8"/>
    <mergeCell ref="A9:B9"/>
    <mergeCell ref="A12:B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4">
      <selection activeCell="I33" sqref="I33"/>
    </sheetView>
  </sheetViews>
  <sheetFormatPr defaultColWidth="9.00390625" defaultRowHeight="13.5"/>
  <cols>
    <col min="1" max="1" width="12.125" style="10" customWidth="1"/>
    <col min="2" max="2" width="0.74609375" style="10" customWidth="1"/>
    <col min="3" max="8" width="13.125" style="10" customWidth="1"/>
    <col min="9" max="13" width="11.50390625" style="10" customWidth="1"/>
    <col min="14" max="14" width="11.25390625" style="10" customWidth="1"/>
    <col min="15" max="15" width="11.875" style="10" customWidth="1"/>
    <col min="16" max="16" width="0.74609375" style="10" customWidth="1"/>
    <col min="17" max="17" width="11.125" style="10" customWidth="1"/>
    <col min="18" max="16384" width="8.875" style="10" customWidth="1"/>
  </cols>
  <sheetData>
    <row r="1" spans="8:9" s="1" customFormat="1" ht="18" customHeight="1">
      <c r="H1" s="2" t="s">
        <v>218</v>
      </c>
      <c r="I1" s="3" t="s">
        <v>336</v>
      </c>
    </row>
    <row r="3" spans="8:17" ht="12">
      <c r="H3" s="137"/>
      <c r="I3" s="138"/>
      <c r="Q3" s="69" t="s">
        <v>219</v>
      </c>
    </row>
    <row r="4" ht="4.5" customHeight="1">
      <c r="H4" s="139"/>
    </row>
    <row r="5" spans="1:17" ht="17.25" customHeight="1">
      <c r="A5" s="5" t="s">
        <v>6</v>
      </c>
      <c r="B5" s="131"/>
      <c r="C5" s="321" t="s">
        <v>1</v>
      </c>
      <c r="D5" s="303" t="s">
        <v>263</v>
      </c>
      <c r="E5" s="303"/>
      <c r="F5" s="303"/>
      <c r="G5" s="160" t="s">
        <v>220</v>
      </c>
      <c r="H5" s="303" t="s">
        <v>261</v>
      </c>
      <c r="I5" s="305"/>
      <c r="J5" s="306"/>
      <c r="K5" s="304" t="s">
        <v>262</v>
      </c>
      <c r="L5" s="305"/>
      <c r="M5" s="305"/>
      <c r="N5" s="305"/>
      <c r="O5" s="305"/>
      <c r="P5" s="82"/>
      <c r="Q5" s="9" t="s">
        <v>6</v>
      </c>
    </row>
    <row r="6" spans="1:17" ht="17.25" customHeight="1">
      <c r="A6" s="70" t="s">
        <v>11</v>
      </c>
      <c r="B6" s="12"/>
      <c r="C6" s="323"/>
      <c r="D6" s="147" t="s">
        <v>1</v>
      </c>
      <c r="E6" s="147" t="s">
        <v>221</v>
      </c>
      <c r="F6" s="147" t="s">
        <v>222</v>
      </c>
      <c r="G6" s="149" t="s">
        <v>337</v>
      </c>
      <c r="H6" s="148" t="s">
        <v>1</v>
      </c>
      <c r="I6" s="146" t="s">
        <v>223</v>
      </c>
      <c r="J6" s="147" t="s">
        <v>224</v>
      </c>
      <c r="K6" s="147" t="s">
        <v>1</v>
      </c>
      <c r="L6" s="21" t="s">
        <v>225</v>
      </c>
      <c r="M6" s="21" t="s">
        <v>226</v>
      </c>
      <c r="N6" s="21" t="s">
        <v>227</v>
      </c>
      <c r="O6" s="22" t="s">
        <v>228</v>
      </c>
      <c r="P6" s="86"/>
      <c r="Q6" s="140" t="s">
        <v>11</v>
      </c>
    </row>
    <row r="7" spans="1:17" ht="4.5" customHeight="1">
      <c r="A7" s="98"/>
      <c r="B7" s="6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Q7" s="71"/>
    </row>
    <row r="8" spans="1:17" ht="24" customHeight="1">
      <c r="A8" s="62" t="s">
        <v>317</v>
      </c>
      <c r="B8" s="113"/>
      <c r="C8" s="46">
        <f>SUM(D8+G8+H8+K8+C23+F23)</f>
        <v>38374658</v>
      </c>
      <c r="D8" s="46">
        <f>SUM(E8:F8)</f>
        <v>25414641</v>
      </c>
      <c r="E8" s="46">
        <v>22986339</v>
      </c>
      <c r="F8" s="35">
        <v>2428302</v>
      </c>
      <c r="G8" s="46">
        <v>10793675</v>
      </c>
      <c r="H8" s="46">
        <v>807310</v>
      </c>
      <c r="I8" s="46">
        <v>458514</v>
      </c>
      <c r="J8" s="46">
        <v>348796</v>
      </c>
      <c r="K8" s="46">
        <f>SUM(L8:O8)</f>
        <v>53891</v>
      </c>
      <c r="L8" s="46">
        <v>12997</v>
      </c>
      <c r="M8" s="46">
        <v>29264</v>
      </c>
      <c r="N8" s="46">
        <v>1060</v>
      </c>
      <c r="O8" s="46">
        <v>10570</v>
      </c>
      <c r="Q8" s="64" t="s">
        <v>317</v>
      </c>
    </row>
    <row r="9" spans="1:17" ht="24" customHeight="1">
      <c r="A9" s="62">
        <v>13</v>
      </c>
      <c r="B9" s="113"/>
      <c r="C9" s="46">
        <f>SUM(D9+G9+H9+K9+C24+F24)</f>
        <v>35976709</v>
      </c>
      <c r="D9" s="46">
        <f>SUM(E9:F9)</f>
        <v>25293277</v>
      </c>
      <c r="E9" s="46">
        <v>21916345</v>
      </c>
      <c r="F9" s="35">
        <v>3376932</v>
      </c>
      <c r="G9" s="46">
        <v>8346984</v>
      </c>
      <c r="H9" s="46">
        <v>1125264</v>
      </c>
      <c r="I9" s="46">
        <v>482367</v>
      </c>
      <c r="J9" s="46">
        <v>642897</v>
      </c>
      <c r="K9" s="46">
        <f>SUM(L9:O9)</f>
        <v>13019</v>
      </c>
      <c r="L9" s="46">
        <v>2260</v>
      </c>
      <c r="M9" s="46">
        <v>3377</v>
      </c>
      <c r="N9" s="46">
        <v>577</v>
      </c>
      <c r="O9" s="46">
        <v>6805</v>
      </c>
      <c r="Q9" s="64">
        <v>13</v>
      </c>
    </row>
    <row r="10" spans="1:17" ht="24" customHeight="1">
      <c r="A10" s="62">
        <v>14</v>
      </c>
      <c r="B10" s="113"/>
      <c r="C10" s="46">
        <f>SUM(D10+G10+H10+K10+C25+F25)</f>
        <v>37184817</v>
      </c>
      <c r="D10" s="46">
        <f>SUM(E10:F10)</f>
        <v>26283119</v>
      </c>
      <c r="E10" s="46">
        <v>22634027</v>
      </c>
      <c r="F10" s="35">
        <v>3649092</v>
      </c>
      <c r="G10" s="46">
        <v>8967924</v>
      </c>
      <c r="H10" s="46">
        <v>756814</v>
      </c>
      <c r="I10" s="46">
        <v>416322</v>
      </c>
      <c r="J10" s="46">
        <v>340492</v>
      </c>
      <c r="K10" s="46">
        <f>SUM(L10:O10)</f>
        <v>12239</v>
      </c>
      <c r="L10" s="46">
        <v>4111</v>
      </c>
      <c r="M10" s="46">
        <v>248</v>
      </c>
      <c r="N10" s="46">
        <v>2583</v>
      </c>
      <c r="O10" s="46">
        <v>5297</v>
      </c>
      <c r="Q10" s="64">
        <v>14</v>
      </c>
    </row>
    <row r="11" spans="1:17" s="74" customFormat="1" ht="24" customHeight="1">
      <c r="A11" s="62">
        <v>15</v>
      </c>
      <c r="B11" s="89"/>
      <c r="C11" s="121">
        <f>SUM(D11+G11+H11+K11+C26+F26)</f>
        <v>36145057</v>
      </c>
      <c r="D11" s="121">
        <f>SUM(E11:F11)</f>
        <v>20711611</v>
      </c>
      <c r="E11" s="46">
        <v>19150810</v>
      </c>
      <c r="F11" s="35">
        <v>1560801</v>
      </c>
      <c r="G11" s="35">
        <v>13336502</v>
      </c>
      <c r="H11" s="46">
        <v>667107</v>
      </c>
      <c r="I11" s="35">
        <v>350954</v>
      </c>
      <c r="J11" s="35">
        <v>316153</v>
      </c>
      <c r="K11" s="46">
        <f>SUM(L11:O11)</f>
        <v>46821</v>
      </c>
      <c r="L11" s="35">
        <v>34919</v>
      </c>
      <c r="M11" s="35">
        <v>8754</v>
      </c>
      <c r="N11" s="35">
        <v>495</v>
      </c>
      <c r="O11" s="35">
        <v>2653</v>
      </c>
      <c r="P11" s="10"/>
      <c r="Q11" s="64">
        <v>15</v>
      </c>
    </row>
    <row r="12" spans="1:17" s="74" customFormat="1" ht="24" customHeight="1">
      <c r="A12" s="97">
        <v>16</v>
      </c>
      <c r="B12" s="89"/>
      <c r="C12" s="181">
        <f>SUM(D12,G12,H12,K12,C43,F43)</f>
        <v>36359656</v>
      </c>
      <c r="D12" s="181">
        <f>SUM(E12:F12)</f>
        <v>20372147</v>
      </c>
      <c r="E12" s="124">
        <v>19061379</v>
      </c>
      <c r="F12" s="141">
        <v>1310768</v>
      </c>
      <c r="G12" s="141">
        <v>12983400</v>
      </c>
      <c r="H12" s="124">
        <f>SUM(I12:J12)</f>
        <v>643322</v>
      </c>
      <c r="I12" s="141">
        <v>349826</v>
      </c>
      <c r="J12" s="141">
        <v>293496</v>
      </c>
      <c r="K12" s="124">
        <f>SUM(L12:O12)</f>
        <v>21708</v>
      </c>
      <c r="L12" s="141">
        <v>17880</v>
      </c>
      <c r="M12" s="141">
        <v>2385</v>
      </c>
      <c r="N12" s="141">
        <v>65</v>
      </c>
      <c r="O12" s="141">
        <v>1378</v>
      </c>
      <c r="Q12" s="65">
        <v>16</v>
      </c>
    </row>
    <row r="13" spans="1:17" ht="2.25" customHeight="1">
      <c r="A13" s="66"/>
      <c r="B13" s="6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5"/>
      <c r="Q13" s="67"/>
    </row>
    <row r="14" ht="3.75" customHeight="1"/>
    <row r="15" ht="12">
      <c r="A15" s="78"/>
    </row>
    <row r="16" ht="27.75" customHeight="1" hidden="1"/>
    <row r="17" spans="5:9" ht="30" customHeight="1" hidden="1">
      <c r="E17" s="10" t="s">
        <v>230</v>
      </c>
      <c r="I17" s="69" t="s">
        <v>219</v>
      </c>
    </row>
    <row r="18" spans="1:15" ht="48.75" customHeight="1" hidden="1">
      <c r="A18" s="18"/>
      <c r="O18" s="69"/>
    </row>
    <row r="19" spans="1:10" ht="38.25" customHeight="1" hidden="1">
      <c r="A19" s="5" t="s">
        <v>6</v>
      </c>
      <c r="B19" s="131"/>
      <c r="C19" s="305" t="s">
        <v>231</v>
      </c>
      <c r="D19" s="305"/>
      <c r="E19" s="306"/>
      <c r="F19" s="304" t="s">
        <v>232</v>
      </c>
      <c r="G19" s="305"/>
      <c r="H19" s="305"/>
      <c r="I19" s="305"/>
      <c r="J19" s="62"/>
    </row>
    <row r="20" spans="1:10" ht="45" customHeight="1" hidden="1">
      <c r="A20" s="70" t="s">
        <v>11</v>
      </c>
      <c r="B20" s="12"/>
      <c r="C20" s="13" t="s">
        <v>1</v>
      </c>
      <c r="D20" s="21" t="s">
        <v>233</v>
      </c>
      <c r="E20" s="21" t="s">
        <v>234</v>
      </c>
      <c r="F20" s="21" t="s">
        <v>1</v>
      </c>
      <c r="G20" s="21" t="s">
        <v>235</v>
      </c>
      <c r="H20" s="21" t="s">
        <v>236</v>
      </c>
      <c r="I20" s="22" t="s">
        <v>237</v>
      </c>
      <c r="J20" s="62"/>
    </row>
    <row r="21" spans="1:10" ht="24" customHeight="1" hidden="1">
      <c r="A21" s="98"/>
      <c r="B21" s="60"/>
      <c r="C21" s="18"/>
      <c r="D21" s="18"/>
      <c r="E21" s="18"/>
      <c r="F21" s="18"/>
      <c r="G21" s="18"/>
      <c r="H21" s="18"/>
      <c r="I21" s="18"/>
      <c r="J21" s="18"/>
    </row>
    <row r="22" spans="1:10" ht="30" customHeight="1" hidden="1">
      <c r="A22" s="62" t="s">
        <v>323</v>
      </c>
      <c r="B22" s="113"/>
      <c r="C22" s="46">
        <v>991503</v>
      </c>
      <c r="D22" s="46">
        <v>592972</v>
      </c>
      <c r="E22" s="46">
        <v>398531</v>
      </c>
      <c r="F22" s="46">
        <v>387382</v>
      </c>
      <c r="G22" s="46">
        <v>325358</v>
      </c>
      <c r="H22" s="46">
        <v>56746</v>
      </c>
      <c r="I22" s="46">
        <v>5278</v>
      </c>
      <c r="J22" s="46"/>
    </row>
    <row r="23" spans="1:10" ht="26.25" customHeight="1" hidden="1">
      <c r="A23" s="62">
        <v>12</v>
      </c>
      <c r="B23" s="113"/>
      <c r="C23" s="46">
        <v>863423</v>
      </c>
      <c r="D23" s="46">
        <v>481732</v>
      </c>
      <c r="E23" s="46">
        <v>381691</v>
      </c>
      <c r="F23" s="46">
        <v>441718</v>
      </c>
      <c r="G23" s="46">
        <v>372226</v>
      </c>
      <c r="H23" s="46">
        <v>65340</v>
      </c>
      <c r="I23" s="46">
        <v>4152</v>
      </c>
      <c r="J23" s="46"/>
    </row>
    <row r="24" spans="1:10" ht="18.75" customHeight="1" hidden="1">
      <c r="A24" s="62">
        <v>13</v>
      </c>
      <c r="B24" s="113"/>
      <c r="C24" s="46">
        <v>620867</v>
      </c>
      <c r="D24" s="46">
        <v>166163</v>
      </c>
      <c r="E24" s="46">
        <v>454704</v>
      </c>
      <c r="F24" s="46">
        <v>577298</v>
      </c>
      <c r="G24" s="46">
        <v>495318</v>
      </c>
      <c r="H24" s="46">
        <v>79260</v>
      </c>
      <c r="I24" s="46">
        <v>2720</v>
      </c>
      <c r="J24" s="46"/>
    </row>
    <row r="25" spans="1:10" ht="31.5" customHeight="1" hidden="1">
      <c r="A25" s="62">
        <v>14</v>
      </c>
      <c r="B25" s="113"/>
      <c r="C25" s="46">
        <v>602575</v>
      </c>
      <c r="D25" s="46">
        <v>50403</v>
      </c>
      <c r="E25" s="46">
        <v>552172</v>
      </c>
      <c r="F25" s="46">
        <v>562146</v>
      </c>
      <c r="G25" s="46">
        <v>486191</v>
      </c>
      <c r="H25" s="46">
        <v>72966</v>
      </c>
      <c r="I25" s="46">
        <v>2989</v>
      </c>
      <c r="J25" s="46"/>
    </row>
    <row r="26" spans="1:10" ht="27" customHeight="1" hidden="1">
      <c r="A26" s="62">
        <v>15</v>
      </c>
      <c r="B26" s="113"/>
      <c r="C26" s="46">
        <v>557304</v>
      </c>
      <c r="D26" s="46">
        <v>163180</v>
      </c>
      <c r="E26" s="46">
        <v>394124</v>
      </c>
      <c r="F26" s="46">
        <v>825712</v>
      </c>
      <c r="G26" s="46">
        <v>741039</v>
      </c>
      <c r="H26" s="46">
        <v>79124</v>
      </c>
      <c r="I26" s="46">
        <v>5549</v>
      </c>
      <c r="J26" s="46"/>
    </row>
    <row r="27" spans="1:10" ht="27" customHeight="1" hidden="1">
      <c r="A27" s="66"/>
      <c r="B27" s="67"/>
      <c r="C27" s="93"/>
      <c r="D27" s="93"/>
      <c r="E27" s="93"/>
      <c r="F27" s="93"/>
      <c r="G27" s="93"/>
      <c r="H27" s="93"/>
      <c r="I27" s="93"/>
      <c r="J27" s="46"/>
    </row>
    <row r="28" ht="3" customHeight="1" hidden="1">
      <c r="A28" s="18"/>
    </row>
    <row r="29" spans="1:3" ht="9" customHeight="1" hidden="1">
      <c r="A29" s="10" t="s">
        <v>229</v>
      </c>
      <c r="C29" s="18"/>
    </row>
    <row r="30" ht="12" hidden="1"/>
    <row r="31" ht="12" hidden="1"/>
    <row r="32" ht="12" hidden="1"/>
    <row r="34" ht="12">
      <c r="J34" s="69" t="s">
        <v>219</v>
      </c>
    </row>
    <row r="35" ht="4.5" customHeight="1">
      <c r="A35" s="18"/>
    </row>
    <row r="36" spans="1:10" ht="12">
      <c r="A36" s="5" t="s">
        <v>6</v>
      </c>
      <c r="B36" s="6"/>
      <c r="C36" s="332" t="s">
        <v>231</v>
      </c>
      <c r="D36" s="332"/>
      <c r="E36" s="333"/>
      <c r="F36" s="338" t="s">
        <v>232</v>
      </c>
      <c r="G36" s="332"/>
      <c r="H36" s="332"/>
      <c r="I36" s="332"/>
      <c r="J36" s="9" t="s">
        <v>6</v>
      </c>
    </row>
    <row r="37" spans="1:10" ht="12">
      <c r="A37" s="70" t="s">
        <v>11</v>
      </c>
      <c r="B37" s="12"/>
      <c r="C37" s="146" t="s">
        <v>1</v>
      </c>
      <c r="D37" s="147" t="s">
        <v>233</v>
      </c>
      <c r="E37" s="147" t="s">
        <v>234</v>
      </c>
      <c r="F37" s="147" t="s">
        <v>1</v>
      </c>
      <c r="G37" s="147" t="s">
        <v>235</v>
      </c>
      <c r="H37" s="148" t="s">
        <v>236</v>
      </c>
      <c r="I37" s="146" t="s">
        <v>237</v>
      </c>
      <c r="J37" s="140" t="s">
        <v>11</v>
      </c>
    </row>
    <row r="38" spans="1:10" ht="4.5" customHeight="1">
      <c r="A38" s="98"/>
      <c r="B38" s="60"/>
      <c r="C38" s="18"/>
      <c r="D38" s="18"/>
      <c r="E38" s="18"/>
      <c r="F38" s="18"/>
      <c r="G38" s="18"/>
      <c r="H38" s="18"/>
      <c r="I38" s="18"/>
      <c r="J38" s="71"/>
    </row>
    <row r="39" spans="1:10" ht="24" customHeight="1">
      <c r="A39" s="62" t="s">
        <v>317</v>
      </c>
      <c r="B39" s="113"/>
      <c r="C39" s="46">
        <f>SUM(D39:E39)</f>
        <v>863423</v>
      </c>
      <c r="D39" s="46">
        <v>481732</v>
      </c>
      <c r="E39" s="46">
        <v>381691</v>
      </c>
      <c r="F39" s="46">
        <v>441718</v>
      </c>
      <c r="G39" s="46">
        <v>372226</v>
      </c>
      <c r="H39" s="46">
        <v>65340</v>
      </c>
      <c r="I39" s="46">
        <v>4152</v>
      </c>
      <c r="J39" s="64" t="s">
        <v>317</v>
      </c>
    </row>
    <row r="40" spans="1:10" ht="24" customHeight="1">
      <c r="A40" s="62">
        <v>13</v>
      </c>
      <c r="B40" s="113"/>
      <c r="C40" s="46">
        <f>SUM(D40:E40)</f>
        <v>620867</v>
      </c>
      <c r="D40" s="46">
        <v>166163</v>
      </c>
      <c r="E40" s="46">
        <v>454704</v>
      </c>
      <c r="F40" s="46">
        <v>577298</v>
      </c>
      <c r="G40" s="46">
        <v>495318</v>
      </c>
      <c r="H40" s="46">
        <v>79260</v>
      </c>
      <c r="I40" s="46">
        <v>2720</v>
      </c>
      <c r="J40" s="64">
        <v>13</v>
      </c>
    </row>
    <row r="41" spans="1:10" ht="24" customHeight="1">
      <c r="A41" s="62">
        <v>14</v>
      </c>
      <c r="B41" s="113"/>
      <c r="C41" s="46">
        <f>SUM(D41:E41)</f>
        <v>602575</v>
      </c>
      <c r="D41" s="46">
        <v>50403</v>
      </c>
      <c r="E41" s="46">
        <v>552172</v>
      </c>
      <c r="F41" s="46">
        <v>562146</v>
      </c>
      <c r="G41" s="46">
        <v>486191</v>
      </c>
      <c r="H41" s="46">
        <v>72966</v>
      </c>
      <c r="I41" s="46">
        <v>2989</v>
      </c>
      <c r="J41" s="64">
        <v>14</v>
      </c>
    </row>
    <row r="42" spans="1:10" ht="24" customHeight="1">
      <c r="A42" s="62">
        <v>15</v>
      </c>
      <c r="B42" s="89"/>
      <c r="C42" s="46">
        <f>SUM(D42:E42)</f>
        <v>557304</v>
      </c>
      <c r="D42" s="46">
        <v>163180</v>
      </c>
      <c r="E42" s="46">
        <v>394124</v>
      </c>
      <c r="F42" s="46">
        <f>SUM(G42:I42)</f>
        <v>825712</v>
      </c>
      <c r="G42" s="46">
        <v>741039</v>
      </c>
      <c r="H42" s="46">
        <v>79124</v>
      </c>
      <c r="I42" s="46">
        <v>5549</v>
      </c>
      <c r="J42" s="64">
        <v>15</v>
      </c>
    </row>
    <row r="43" spans="1:10" ht="24" customHeight="1">
      <c r="A43" s="97">
        <v>16</v>
      </c>
      <c r="B43" s="89"/>
      <c r="C43" s="124">
        <f>SUM(D43:E43)</f>
        <v>557042</v>
      </c>
      <c r="D43" s="124">
        <v>164865</v>
      </c>
      <c r="E43" s="124">
        <v>392177</v>
      </c>
      <c r="F43" s="124">
        <f>SUM(G43:I43)</f>
        <v>1782037</v>
      </c>
      <c r="G43" s="124">
        <v>1684464</v>
      </c>
      <c r="H43" s="124">
        <v>71069</v>
      </c>
      <c r="I43" s="124">
        <v>26504</v>
      </c>
      <c r="J43" s="65">
        <v>16</v>
      </c>
    </row>
    <row r="44" spans="1:10" ht="4.5" customHeight="1">
      <c r="A44" s="66"/>
      <c r="B44" s="67"/>
      <c r="C44" s="93"/>
      <c r="D44" s="93"/>
      <c r="E44" s="93"/>
      <c r="F44" s="93"/>
      <c r="G44" s="93"/>
      <c r="H44" s="93"/>
      <c r="I44" s="263"/>
      <c r="J44" s="77"/>
    </row>
    <row r="45" ht="4.5" customHeight="1"/>
    <row r="46" ht="12">
      <c r="A46" s="78" t="s">
        <v>304</v>
      </c>
    </row>
  </sheetData>
  <mergeCells count="8">
    <mergeCell ref="K5:O5"/>
    <mergeCell ref="C5:C6"/>
    <mergeCell ref="D5:F5"/>
    <mergeCell ref="H5:J5"/>
    <mergeCell ref="C36:E36"/>
    <mergeCell ref="F36:I36"/>
    <mergeCell ref="F19:I19"/>
    <mergeCell ref="C19:E19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ignoredErrors>
    <ignoredError sqref="D8:D12 C39:C41 F42:F43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2" sqref="B12"/>
    </sheetView>
  </sheetViews>
  <sheetFormatPr defaultColWidth="9.00390625" defaultRowHeight="13.5"/>
  <cols>
    <col min="1" max="1" width="16.50390625" style="10" customWidth="1"/>
    <col min="2" max="2" width="0.6171875" style="10" customWidth="1"/>
    <col min="3" max="6" width="18.625" style="10" customWidth="1"/>
    <col min="7" max="7" width="18.375" style="10" customWidth="1"/>
    <col min="8" max="10" width="18.625" style="10" customWidth="1"/>
    <col min="11" max="11" width="0.6171875" style="10" customWidth="1"/>
    <col min="12" max="12" width="16.50390625" style="10" customWidth="1"/>
    <col min="13" max="16384" width="8.875" style="10" customWidth="1"/>
  </cols>
  <sheetData>
    <row r="1" spans="6:8" s="1" customFormat="1" ht="18" customHeight="1">
      <c r="F1" s="2" t="s">
        <v>238</v>
      </c>
      <c r="G1" s="3" t="s">
        <v>269</v>
      </c>
      <c r="H1" s="4"/>
    </row>
    <row r="3" ht="12">
      <c r="L3" s="69" t="s">
        <v>219</v>
      </c>
    </row>
    <row r="4" ht="4.5" customHeight="1">
      <c r="K4" s="69"/>
    </row>
    <row r="5" spans="1:12" ht="15" customHeight="1">
      <c r="A5" s="5" t="s">
        <v>6</v>
      </c>
      <c r="B5" s="131"/>
      <c r="C5" s="321" t="s">
        <v>1</v>
      </c>
      <c r="D5" s="321" t="s">
        <v>239</v>
      </c>
      <c r="E5" s="352" t="s">
        <v>270</v>
      </c>
      <c r="F5" s="353"/>
      <c r="G5" s="161" t="s">
        <v>271</v>
      </c>
      <c r="H5" s="338" t="s">
        <v>264</v>
      </c>
      <c r="I5" s="332"/>
      <c r="J5" s="332"/>
      <c r="K5" s="8"/>
      <c r="L5" s="9" t="s">
        <v>6</v>
      </c>
    </row>
    <row r="6" spans="1:12" ht="15" customHeight="1">
      <c r="A6" s="70" t="s">
        <v>11</v>
      </c>
      <c r="B6" s="12"/>
      <c r="C6" s="323"/>
      <c r="D6" s="323"/>
      <c r="E6" s="147" t="s">
        <v>240</v>
      </c>
      <c r="F6" s="148" t="s">
        <v>241</v>
      </c>
      <c r="G6" s="146" t="s">
        <v>242</v>
      </c>
      <c r="H6" s="147" t="s">
        <v>240</v>
      </c>
      <c r="I6" s="147" t="s">
        <v>243</v>
      </c>
      <c r="J6" s="148" t="s">
        <v>244</v>
      </c>
      <c r="K6" s="16"/>
      <c r="L6" s="140" t="s">
        <v>11</v>
      </c>
    </row>
    <row r="7" spans="1:12" ht="4.5" customHeight="1">
      <c r="A7" s="106"/>
      <c r="B7" s="18"/>
      <c r="C7" s="18"/>
      <c r="D7" s="18"/>
      <c r="E7" s="18"/>
      <c r="F7" s="18"/>
      <c r="G7" s="18"/>
      <c r="H7" s="18"/>
      <c r="I7" s="18"/>
      <c r="J7" s="18"/>
      <c r="K7" s="18"/>
      <c r="L7" s="71"/>
    </row>
    <row r="8" spans="1:12" ht="24" customHeight="1">
      <c r="A8" s="68" t="s">
        <v>317</v>
      </c>
      <c r="B8" s="62"/>
      <c r="C8" s="133">
        <f>SUM(D8,E8,H8)</f>
        <v>48693037</v>
      </c>
      <c r="D8" s="88">
        <v>47246080</v>
      </c>
      <c r="E8" s="88">
        <f>SUM(F8:G8)</f>
        <v>1116238</v>
      </c>
      <c r="F8" s="88">
        <v>336374</v>
      </c>
      <c r="G8" s="88">
        <v>779864</v>
      </c>
      <c r="H8" s="88">
        <f>SUM(I8:J8)</f>
        <v>330719</v>
      </c>
      <c r="I8" s="88">
        <v>299791</v>
      </c>
      <c r="J8" s="88">
        <v>30928</v>
      </c>
      <c r="K8" s="88"/>
      <c r="L8" s="64" t="s">
        <v>317</v>
      </c>
    </row>
    <row r="9" spans="1:12" ht="24" customHeight="1">
      <c r="A9" s="68">
        <v>13</v>
      </c>
      <c r="B9" s="62"/>
      <c r="C9" s="133">
        <f>SUM(D9,E9,H9)</f>
        <v>54915908</v>
      </c>
      <c r="D9" s="88">
        <v>53240621</v>
      </c>
      <c r="E9" s="88">
        <f>SUM(F9:G9)</f>
        <v>1305113</v>
      </c>
      <c r="F9" s="88">
        <v>426987</v>
      </c>
      <c r="G9" s="88">
        <v>878126</v>
      </c>
      <c r="H9" s="88">
        <f>SUM(I9:J9)</f>
        <v>370174</v>
      </c>
      <c r="I9" s="88">
        <v>333641</v>
      </c>
      <c r="J9" s="88">
        <v>36533</v>
      </c>
      <c r="K9" s="88"/>
      <c r="L9" s="64">
        <v>13</v>
      </c>
    </row>
    <row r="10" spans="1:12" ht="24" customHeight="1">
      <c r="A10" s="68">
        <v>14</v>
      </c>
      <c r="B10" s="62"/>
      <c r="C10" s="133">
        <f>SUM(D10,E10,H10)</f>
        <v>45194659</v>
      </c>
      <c r="D10" s="88">
        <v>43565335</v>
      </c>
      <c r="E10" s="88">
        <f>SUM(F10:G10)</f>
        <v>1284082</v>
      </c>
      <c r="F10" s="88">
        <v>401521</v>
      </c>
      <c r="G10" s="88">
        <v>882561</v>
      </c>
      <c r="H10" s="88">
        <f>SUM(I10:J10)</f>
        <v>345242</v>
      </c>
      <c r="I10" s="88">
        <v>311005</v>
      </c>
      <c r="J10" s="88">
        <v>34237</v>
      </c>
      <c r="K10" s="88"/>
      <c r="L10" s="64">
        <v>14</v>
      </c>
    </row>
    <row r="11" spans="1:12" s="74" customFormat="1" ht="24" customHeight="1">
      <c r="A11" s="68">
        <v>15</v>
      </c>
      <c r="B11" s="62"/>
      <c r="C11" s="133">
        <f>SUM(D11,E11,H11)</f>
        <v>43293717</v>
      </c>
      <c r="D11" s="88">
        <v>42067414</v>
      </c>
      <c r="E11" s="88">
        <f>SUM(F11:G11)</f>
        <v>872059</v>
      </c>
      <c r="F11" s="88">
        <v>278464</v>
      </c>
      <c r="G11" s="88">
        <v>593595</v>
      </c>
      <c r="H11" s="88">
        <f>SUM(I11:J11)</f>
        <v>354244</v>
      </c>
      <c r="I11" s="88">
        <v>286703</v>
      </c>
      <c r="J11" s="88">
        <v>67541</v>
      </c>
      <c r="K11" s="88"/>
      <c r="L11" s="64">
        <v>15</v>
      </c>
    </row>
    <row r="12" spans="1:12" s="74" customFormat="1" ht="24" customHeight="1">
      <c r="A12" s="72">
        <v>16</v>
      </c>
      <c r="B12" s="97"/>
      <c r="C12" s="255">
        <f>SUM(D12,E12,H12)</f>
        <v>40730380</v>
      </c>
      <c r="D12" s="90">
        <v>39478393</v>
      </c>
      <c r="E12" s="90">
        <f>SUM(F12:G12)</f>
        <v>855586</v>
      </c>
      <c r="F12" s="90">
        <v>284115</v>
      </c>
      <c r="G12" s="90">
        <v>571471</v>
      </c>
      <c r="H12" s="90">
        <f>SUM(I12:J12)</f>
        <v>396401</v>
      </c>
      <c r="I12" s="90">
        <v>327549</v>
      </c>
      <c r="J12" s="90">
        <v>68852</v>
      </c>
      <c r="K12" s="90"/>
      <c r="L12" s="65">
        <v>16</v>
      </c>
    </row>
    <row r="13" spans="1:12" ht="4.5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</row>
    <row r="14" ht="4.5" customHeight="1"/>
    <row r="15" ht="12" customHeight="1">
      <c r="A15" s="78" t="s">
        <v>305</v>
      </c>
    </row>
    <row r="16" ht="12">
      <c r="A16" s="111" t="s">
        <v>287</v>
      </c>
    </row>
  </sheetData>
  <mergeCells count="4">
    <mergeCell ref="C5:C6"/>
    <mergeCell ref="D5:D6"/>
    <mergeCell ref="H5:J5"/>
    <mergeCell ref="E5:F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35" sqref="A35:C35"/>
    </sheetView>
  </sheetViews>
  <sheetFormatPr defaultColWidth="9.00390625" defaultRowHeight="13.5"/>
  <cols>
    <col min="1" max="1" width="11.625" style="10" customWidth="1"/>
    <col min="2" max="2" width="0.6171875" style="10" customWidth="1"/>
    <col min="3" max="3" width="8.75390625" style="10" customWidth="1"/>
    <col min="4" max="4" width="8.25390625" style="10" customWidth="1"/>
    <col min="5" max="5" width="8.75390625" style="10" customWidth="1"/>
    <col min="6" max="6" width="3.875" style="10" customWidth="1"/>
    <col min="7" max="7" width="7.75390625" style="10" customWidth="1"/>
    <col min="8" max="8" width="4.25390625" style="10" customWidth="1"/>
    <col min="9" max="9" width="8.125" style="10" customWidth="1"/>
    <col min="10" max="10" width="3.875" style="10" customWidth="1"/>
    <col min="11" max="11" width="8.625" style="10" customWidth="1"/>
    <col min="12" max="13" width="7.25390625" style="10" customWidth="1"/>
    <col min="14" max="15" width="10.00390625" style="10" customWidth="1"/>
    <col min="16" max="16384" width="8.875" style="10" customWidth="1"/>
  </cols>
  <sheetData>
    <row r="1" spans="1:15" s="1" customFormat="1" ht="18" customHeight="1">
      <c r="A1" s="341" t="s">
        <v>275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19"/>
      <c r="O1" s="19"/>
    </row>
    <row r="2" spans="7:12" ht="11.25" customHeight="1">
      <c r="G2" s="91"/>
      <c r="H2" s="91"/>
      <c r="I2" s="91"/>
      <c r="J2" s="91"/>
      <c r="K2" s="91"/>
      <c r="L2" s="91"/>
    </row>
    <row r="4" ht="4.5" customHeight="1"/>
    <row r="5" spans="1:13" ht="16.5" customHeight="1">
      <c r="A5" s="5" t="s">
        <v>6</v>
      </c>
      <c r="B5" s="240"/>
      <c r="C5" s="332" t="s">
        <v>245</v>
      </c>
      <c r="D5" s="332"/>
      <c r="E5" s="332"/>
      <c r="F5" s="332"/>
      <c r="G5" s="332"/>
      <c r="H5" s="332"/>
      <c r="I5" s="332"/>
      <c r="J5" s="332"/>
      <c r="K5" s="333"/>
      <c r="L5" s="354" t="s">
        <v>246</v>
      </c>
      <c r="M5" s="357" t="s">
        <v>272</v>
      </c>
    </row>
    <row r="6" spans="1:13" ht="16.5" customHeight="1">
      <c r="A6" s="70"/>
      <c r="B6" s="241"/>
      <c r="C6" s="360" t="s">
        <v>247</v>
      </c>
      <c r="D6" s="334"/>
      <c r="E6" s="339" t="s">
        <v>248</v>
      </c>
      <c r="F6" s="360"/>
      <c r="G6" s="360"/>
      <c r="H6" s="360"/>
      <c r="I6" s="360"/>
      <c r="J6" s="360"/>
      <c r="K6" s="334"/>
      <c r="L6" s="355"/>
      <c r="M6" s="358"/>
    </row>
    <row r="7" spans="1:13" ht="16.5" customHeight="1">
      <c r="A7" s="70" t="s">
        <v>11</v>
      </c>
      <c r="B7" s="241"/>
      <c r="C7" s="146" t="s">
        <v>249</v>
      </c>
      <c r="D7" s="148" t="s">
        <v>250</v>
      </c>
      <c r="E7" s="148" t="s">
        <v>1</v>
      </c>
      <c r="F7" s="339" t="s">
        <v>249</v>
      </c>
      <c r="G7" s="334" t="s">
        <v>249</v>
      </c>
      <c r="H7" s="339" t="s">
        <v>251</v>
      </c>
      <c r="I7" s="334" t="s">
        <v>251</v>
      </c>
      <c r="J7" s="339" t="s">
        <v>252</v>
      </c>
      <c r="K7" s="334" t="s">
        <v>252</v>
      </c>
      <c r="L7" s="356"/>
      <c r="M7" s="359"/>
    </row>
    <row r="8" s="18" customFormat="1" ht="4.5" customHeight="1">
      <c r="A8" s="106"/>
    </row>
    <row r="9" spans="1:13" s="18" customFormat="1" ht="22.5" customHeight="1">
      <c r="A9" s="68" t="s">
        <v>317</v>
      </c>
      <c r="B9" s="62"/>
      <c r="C9" s="162">
        <v>3</v>
      </c>
      <c r="D9" s="237">
        <v>1</v>
      </c>
      <c r="E9" s="237">
        <v>48</v>
      </c>
      <c r="F9" s="361">
        <v>0</v>
      </c>
      <c r="G9" s="361">
        <v>0</v>
      </c>
      <c r="H9" s="361">
        <v>35</v>
      </c>
      <c r="I9" s="361">
        <v>35</v>
      </c>
      <c r="J9" s="361">
        <v>13</v>
      </c>
      <c r="K9" s="361">
        <v>13</v>
      </c>
      <c r="L9" s="162">
        <v>399</v>
      </c>
      <c r="M9" s="162">
        <v>405</v>
      </c>
    </row>
    <row r="10" spans="1:13" s="18" customFormat="1" ht="22.5" customHeight="1">
      <c r="A10" s="68">
        <v>13</v>
      </c>
      <c r="B10" s="62"/>
      <c r="C10" s="162">
        <v>3</v>
      </c>
      <c r="D10" s="237">
        <v>1</v>
      </c>
      <c r="E10" s="237">
        <v>48</v>
      </c>
      <c r="F10" s="361">
        <v>0</v>
      </c>
      <c r="G10" s="361">
        <v>0</v>
      </c>
      <c r="H10" s="361">
        <v>35</v>
      </c>
      <c r="I10" s="361">
        <v>35</v>
      </c>
      <c r="J10" s="361">
        <v>13</v>
      </c>
      <c r="K10" s="361">
        <v>13</v>
      </c>
      <c r="L10" s="162">
        <v>405</v>
      </c>
      <c r="M10" s="162">
        <v>413</v>
      </c>
    </row>
    <row r="11" spans="1:13" s="18" customFormat="1" ht="22.5" customHeight="1">
      <c r="A11" s="68">
        <v>14</v>
      </c>
      <c r="B11" s="62"/>
      <c r="C11" s="162">
        <v>3</v>
      </c>
      <c r="D11" s="237">
        <v>1</v>
      </c>
      <c r="E11" s="237">
        <v>47</v>
      </c>
      <c r="F11" s="361">
        <v>0</v>
      </c>
      <c r="G11" s="361">
        <v>0</v>
      </c>
      <c r="H11" s="361">
        <v>35</v>
      </c>
      <c r="I11" s="361">
        <v>35</v>
      </c>
      <c r="J11" s="361">
        <v>12</v>
      </c>
      <c r="K11" s="361">
        <v>12</v>
      </c>
      <c r="L11" s="162">
        <v>226</v>
      </c>
      <c r="M11" s="162">
        <v>436</v>
      </c>
    </row>
    <row r="12" spans="1:13" s="73" customFormat="1" ht="22.5" customHeight="1">
      <c r="A12" s="68">
        <v>15</v>
      </c>
      <c r="B12" s="62"/>
      <c r="C12" s="162">
        <v>3</v>
      </c>
      <c r="D12" s="237">
        <v>1</v>
      </c>
      <c r="E12" s="237">
        <v>47</v>
      </c>
      <c r="F12" s="361">
        <v>0</v>
      </c>
      <c r="G12" s="361">
        <v>0</v>
      </c>
      <c r="H12" s="361">
        <v>35</v>
      </c>
      <c r="I12" s="361">
        <v>35</v>
      </c>
      <c r="J12" s="361">
        <v>12</v>
      </c>
      <c r="K12" s="361">
        <v>12</v>
      </c>
      <c r="L12" s="162">
        <v>382</v>
      </c>
      <c r="M12" s="162">
        <v>438</v>
      </c>
    </row>
    <row r="13" spans="1:13" s="73" customFormat="1" ht="22.5" customHeight="1">
      <c r="A13" s="72">
        <v>16</v>
      </c>
      <c r="B13" s="97"/>
      <c r="C13" s="165">
        <v>3</v>
      </c>
      <c r="D13" s="243">
        <v>1</v>
      </c>
      <c r="E13" s="243">
        <v>49</v>
      </c>
      <c r="F13" s="373">
        <v>2</v>
      </c>
      <c r="G13" s="373">
        <v>0</v>
      </c>
      <c r="H13" s="373">
        <v>35</v>
      </c>
      <c r="I13" s="373">
        <v>35</v>
      </c>
      <c r="J13" s="373">
        <v>12</v>
      </c>
      <c r="K13" s="373">
        <v>12</v>
      </c>
      <c r="L13" s="165">
        <v>417</v>
      </c>
      <c r="M13" s="165">
        <v>485</v>
      </c>
    </row>
    <row r="14" spans="1:13" s="18" customFormat="1" ht="4.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ht="4.5" customHeight="1"/>
    <row r="16" ht="12">
      <c r="A16" s="78" t="s">
        <v>304</v>
      </c>
    </row>
    <row r="21" spans="1:13" s="1" customFormat="1" ht="18" customHeight="1">
      <c r="A21" s="341" t="s">
        <v>273</v>
      </c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</row>
    <row r="23" ht="12">
      <c r="M23" s="69" t="s">
        <v>288</v>
      </c>
    </row>
    <row r="24" ht="4.5" customHeight="1">
      <c r="M24" s="69"/>
    </row>
    <row r="25" spans="1:13" ht="27" customHeight="1">
      <c r="A25" s="163" t="s">
        <v>6</v>
      </c>
      <c r="B25" s="167"/>
      <c r="C25" s="157" t="s">
        <v>11</v>
      </c>
      <c r="D25" s="305" t="s">
        <v>317</v>
      </c>
      <c r="E25" s="306"/>
      <c r="F25" s="304">
        <v>13</v>
      </c>
      <c r="G25" s="306">
        <v>12</v>
      </c>
      <c r="H25" s="304">
        <v>14</v>
      </c>
      <c r="I25" s="306">
        <v>13</v>
      </c>
      <c r="J25" s="304">
        <v>15</v>
      </c>
      <c r="K25" s="306">
        <v>14</v>
      </c>
      <c r="L25" s="363">
        <v>16</v>
      </c>
      <c r="M25" s="364">
        <v>15</v>
      </c>
    </row>
    <row r="26" spans="1:3" s="18" customFormat="1" ht="4.5" customHeight="1">
      <c r="A26" s="129"/>
      <c r="B26" s="238"/>
      <c r="C26" s="242"/>
    </row>
    <row r="27" spans="1:13" s="18" customFormat="1" ht="16.5" customHeight="1">
      <c r="A27" s="310" t="s">
        <v>289</v>
      </c>
      <c r="B27" s="310"/>
      <c r="C27" s="311"/>
      <c r="D27" s="365">
        <v>156000</v>
      </c>
      <c r="E27" s="365"/>
      <c r="F27" s="365">
        <v>151000</v>
      </c>
      <c r="G27" s="365">
        <v>156000</v>
      </c>
      <c r="H27" s="365">
        <v>150000</v>
      </c>
      <c r="I27" s="365">
        <v>151000</v>
      </c>
      <c r="J27" s="365">
        <v>150300</v>
      </c>
      <c r="K27" s="365">
        <v>150000</v>
      </c>
      <c r="L27" s="365">
        <v>146800</v>
      </c>
      <c r="M27" s="365"/>
    </row>
    <row r="28" spans="1:13" s="18" customFormat="1" ht="16.5" customHeight="1">
      <c r="A28" s="310" t="s">
        <v>310</v>
      </c>
      <c r="B28" s="310"/>
      <c r="C28" s="311"/>
      <c r="D28" s="362">
        <v>47.9</v>
      </c>
      <c r="E28" s="362"/>
      <c r="F28" s="362">
        <v>45.5</v>
      </c>
      <c r="G28" s="362">
        <v>47.9</v>
      </c>
      <c r="H28" s="362">
        <v>45.9</v>
      </c>
      <c r="I28" s="362">
        <v>45.5</v>
      </c>
      <c r="J28" s="362">
        <v>45.8</v>
      </c>
      <c r="K28" s="362">
        <v>45.9</v>
      </c>
      <c r="L28" s="362">
        <v>99.1</v>
      </c>
      <c r="M28" s="362"/>
    </row>
    <row r="29" spans="1:13" s="18" customFormat="1" ht="11.25" customHeight="1">
      <c r="A29" s="62"/>
      <c r="B29" s="62"/>
      <c r="C29" s="68"/>
      <c r="D29" s="88"/>
      <c r="E29" s="133"/>
      <c r="F29" s="88"/>
      <c r="G29" s="88"/>
      <c r="H29" s="88"/>
      <c r="I29" s="88"/>
      <c r="J29" s="88"/>
      <c r="K29" s="88"/>
      <c r="L29" s="88"/>
      <c r="M29" s="88"/>
    </row>
    <row r="30" spans="1:13" s="18" customFormat="1" ht="15" customHeight="1">
      <c r="A30" s="310" t="s">
        <v>290</v>
      </c>
      <c r="B30" s="310"/>
      <c r="C30" s="311"/>
      <c r="D30" s="365">
        <v>2120</v>
      </c>
      <c r="E30" s="365"/>
      <c r="F30" s="365">
        <v>2000</v>
      </c>
      <c r="G30" s="365">
        <v>2120</v>
      </c>
      <c r="H30" s="365">
        <v>1760</v>
      </c>
      <c r="I30" s="365">
        <v>2000</v>
      </c>
      <c r="J30" s="365">
        <v>1420</v>
      </c>
      <c r="K30" s="365">
        <v>1760</v>
      </c>
      <c r="L30" s="370" t="s">
        <v>325</v>
      </c>
      <c r="M30" s="370"/>
    </row>
    <row r="31" spans="1:13" s="18" customFormat="1" ht="15" customHeight="1">
      <c r="A31" s="310" t="s">
        <v>310</v>
      </c>
      <c r="B31" s="310"/>
      <c r="C31" s="311"/>
      <c r="D31" s="362">
        <v>6.5</v>
      </c>
      <c r="E31" s="362"/>
      <c r="F31" s="362">
        <v>6</v>
      </c>
      <c r="G31" s="362">
        <v>6.5</v>
      </c>
      <c r="H31" s="362">
        <v>5.4</v>
      </c>
      <c r="I31" s="362">
        <v>6</v>
      </c>
      <c r="J31" s="362">
        <v>4.3</v>
      </c>
      <c r="K31" s="362">
        <v>5.4</v>
      </c>
      <c r="L31" s="369" t="s">
        <v>325</v>
      </c>
      <c r="M31" s="369"/>
    </row>
    <row r="32" spans="1:13" s="18" customFormat="1" ht="15" customHeight="1">
      <c r="A32" s="371" t="s">
        <v>312</v>
      </c>
      <c r="B32" s="371"/>
      <c r="C32" s="372"/>
      <c r="D32" s="365">
        <v>1800</v>
      </c>
      <c r="E32" s="365"/>
      <c r="F32" s="365">
        <v>1650</v>
      </c>
      <c r="G32" s="365">
        <v>1800</v>
      </c>
      <c r="H32" s="365">
        <v>1390</v>
      </c>
      <c r="I32" s="365">
        <v>1650</v>
      </c>
      <c r="J32" s="365">
        <v>1160</v>
      </c>
      <c r="K32" s="365">
        <v>1390</v>
      </c>
      <c r="L32" s="370" t="s">
        <v>325</v>
      </c>
      <c r="M32" s="370"/>
    </row>
    <row r="33" spans="1:13" s="18" customFormat="1" ht="15" customHeight="1">
      <c r="A33" s="371" t="s">
        <v>313</v>
      </c>
      <c r="B33" s="371"/>
      <c r="C33" s="372"/>
      <c r="D33" s="365">
        <v>320</v>
      </c>
      <c r="E33" s="365"/>
      <c r="F33" s="365">
        <v>350</v>
      </c>
      <c r="G33" s="365">
        <v>320</v>
      </c>
      <c r="H33" s="365">
        <v>370</v>
      </c>
      <c r="I33" s="365">
        <v>350</v>
      </c>
      <c r="J33" s="365">
        <v>260</v>
      </c>
      <c r="K33" s="365">
        <v>370</v>
      </c>
      <c r="L33" s="370" t="s">
        <v>325</v>
      </c>
      <c r="M33" s="370"/>
    </row>
    <row r="34" spans="1:13" s="18" customFormat="1" ht="11.25" customHeight="1">
      <c r="A34" s="62"/>
      <c r="B34" s="62"/>
      <c r="C34" s="68"/>
      <c r="D34" s="88"/>
      <c r="E34" s="133"/>
      <c r="F34" s="88"/>
      <c r="G34" s="88"/>
      <c r="H34" s="88"/>
      <c r="I34" s="88"/>
      <c r="J34" s="88"/>
      <c r="K34" s="88"/>
      <c r="L34" s="88"/>
      <c r="M34" s="88"/>
    </row>
    <row r="35" spans="1:13" s="18" customFormat="1" ht="18" customHeight="1">
      <c r="A35" s="310" t="s">
        <v>311</v>
      </c>
      <c r="B35" s="310"/>
      <c r="C35" s="311"/>
      <c r="D35" s="365">
        <v>29900</v>
      </c>
      <c r="E35" s="365"/>
      <c r="F35" s="365">
        <v>30300</v>
      </c>
      <c r="G35" s="365">
        <v>29900</v>
      </c>
      <c r="H35" s="365">
        <v>28100</v>
      </c>
      <c r="I35" s="365">
        <v>30300</v>
      </c>
      <c r="J35" s="365">
        <v>23800</v>
      </c>
      <c r="K35" s="365">
        <v>28100</v>
      </c>
      <c r="L35" s="365">
        <v>22220</v>
      </c>
      <c r="M35" s="365"/>
    </row>
    <row r="36" spans="1:13" s="18" customFormat="1" ht="18" customHeight="1">
      <c r="A36" s="310" t="s">
        <v>310</v>
      </c>
      <c r="B36" s="310"/>
      <c r="C36" s="311"/>
      <c r="D36" s="362">
        <v>9.2</v>
      </c>
      <c r="E36" s="362"/>
      <c r="F36" s="362">
        <v>9.2</v>
      </c>
      <c r="G36" s="362">
        <v>9.2</v>
      </c>
      <c r="H36" s="362">
        <v>8.6</v>
      </c>
      <c r="I36" s="362">
        <v>9.2</v>
      </c>
      <c r="J36" s="362">
        <v>7.3</v>
      </c>
      <c r="K36" s="362">
        <v>8.6</v>
      </c>
      <c r="L36" s="362">
        <v>15.1</v>
      </c>
      <c r="M36" s="362"/>
    </row>
    <row r="37" spans="1:13" s="18" customFormat="1" ht="3.75" customHeight="1">
      <c r="A37" s="76"/>
      <c r="B37" s="76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ht="3.75" customHeight="1"/>
    <row r="39" spans="1:2" ht="12">
      <c r="A39" s="78" t="s">
        <v>324</v>
      </c>
      <c r="B39" s="78"/>
    </row>
    <row r="40" spans="1:2" ht="12">
      <c r="A40" s="111" t="s">
        <v>326</v>
      </c>
      <c r="B40" s="78"/>
    </row>
    <row r="41" spans="1:2" ht="12">
      <c r="A41" s="111" t="s">
        <v>327</v>
      </c>
      <c r="B41" s="78"/>
    </row>
    <row r="42" spans="1:2" ht="12">
      <c r="A42" s="111" t="s">
        <v>338</v>
      </c>
      <c r="B42" s="78"/>
    </row>
    <row r="43" spans="1:2" ht="12">
      <c r="A43" s="111" t="s">
        <v>328</v>
      </c>
      <c r="B43" s="78"/>
    </row>
    <row r="44" spans="1:2" ht="12">
      <c r="A44" s="111" t="s">
        <v>330</v>
      </c>
      <c r="B44" s="78"/>
    </row>
    <row r="45" spans="1:2" ht="12">
      <c r="A45" s="111" t="s">
        <v>329</v>
      </c>
      <c r="B45" s="78"/>
    </row>
    <row r="46" ht="12">
      <c r="A46" s="111" t="s">
        <v>331</v>
      </c>
    </row>
    <row r="51" spans="1:13" s="1" customFormat="1" ht="17.25">
      <c r="A51" s="341" t="s">
        <v>274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</row>
    <row r="52" spans="1:10" ht="12" customHeight="1">
      <c r="A52" s="91"/>
      <c r="B52" s="91"/>
      <c r="C52" s="91"/>
      <c r="D52" s="91"/>
      <c r="E52" s="91"/>
      <c r="F52" s="91"/>
      <c r="G52" s="91"/>
      <c r="H52" s="91"/>
      <c r="I52" s="142"/>
      <c r="J52" s="142"/>
    </row>
    <row r="53" spans="9:10" ht="12">
      <c r="I53" s="74"/>
      <c r="J53" s="74"/>
    </row>
    <row r="54" spans="9:10" ht="4.5" customHeight="1">
      <c r="I54" s="74"/>
      <c r="J54" s="74"/>
    </row>
    <row r="55" spans="1:13" ht="24.75" customHeight="1">
      <c r="A55" s="163" t="s">
        <v>6</v>
      </c>
      <c r="B55" s="167"/>
      <c r="C55" s="157" t="s">
        <v>11</v>
      </c>
      <c r="D55" s="305" t="s">
        <v>322</v>
      </c>
      <c r="E55" s="306"/>
      <c r="F55" s="305">
        <v>13</v>
      </c>
      <c r="G55" s="306">
        <v>12</v>
      </c>
      <c r="H55" s="305">
        <v>14</v>
      </c>
      <c r="I55" s="306">
        <v>13</v>
      </c>
      <c r="J55" s="305">
        <v>15</v>
      </c>
      <c r="K55" s="306">
        <v>14</v>
      </c>
      <c r="L55" s="363">
        <v>16</v>
      </c>
      <c r="M55" s="364">
        <v>15</v>
      </c>
    </row>
    <row r="56" spans="1:13" s="18" customFormat="1" ht="4.5" customHeight="1">
      <c r="A56" s="98"/>
      <c r="B56" s="98"/>
      <c r="C56" s="99"/>
      <c r="D56" s="98"/>
      <c r="E56" s="98"/>
      <c r="F56" s="98"/>
      <c r="G56" s="98"/>
      <c r="H56" s="98"/>
      <c r="I56" s="98"/>
      <c r="J56" s="98"/>
      <c r="K56" s="98"/>
      <c r="L56" s="239"/>
      <c r="M56" s="239"/>
    </row>
    <row r="57" spans="1:13" s="62" customFormat="1" ht="33" customHeight="1">
      <c r="A57" s="310" t="s">
        <v>314</v>
      </c>
      <c r="B57" s="310"/>
      <c r="C57" s="311"/>
      <c r="D57" s="366">
        <v>831490</v>
      </c>
      <c r="E57" s="367"/>
      <c r="F57" s="367">
        <v>745600</v>
      </c>
      <c r="G57" s="367"/>
      <c r="H57" s="367">
        <v>685000</v>
      </c>
      <c r="I57" s="367"/>
      <c r="J57" s="367">
        <v>640000</v>
      </c>
      <c r="K57" s="367"/>
      <c r="L57" s="368">
        <v>568300</v>
      </c>
      <c r="M57" s="368"/>
    </row>
    <row r="58" spans="1:13" s="18" customFormat="1" ht="3.75" customHeight="1">
      <c r="A58" s="76"/>
      <c r="B58" s="76"/>
      <c r="C58" s="75"/>
      <c r="D58" s="76"/>
      <c r="E58" s="76"/>
      <c r="F58" s="76"/>
      <c r="G58" s="76"/>
      <c r="H58" s="76"/>
      <c r="I58" s="168"/>
      <c r="J58" s="168"/>
      <c r="K58" s="76"/>
      <c r="L58" s="76"/>
      <c r="M58" s="76"/>
    </row>
    <row r="59" spans="9:10" ht="3.75" customHeight="1">
      <c r="I59" s="74"/>
      <c r="J59" s="74"/>
    </row>
    <row r="60" spans="1:10" ht="12">
      <c r="A60" s="78" t="s">
        <v>324</v>
      </c>
      <c r="B60" s="78"/>
      <c r="I60" s="74"/>
      <c r="J60" s="74"/>
    </row>
    <row r="61" spans="1:10" ht="12">
      <c r="A61" s="78" t="s">
        <v>303</v>
      </c>
      <c r="B61" s="78"/>
      <c r="I61" s="74"/>
      <c r="J61" s="74"/>
    </row>
  </sheetData>
  <mergeCells count="90">
    <mergeCell ref="H13:I13"/>
    <mergeCell ref="J13:K13"/>
    <mergeCell ref="A1:M1"/>
    <mergeCell ref="D36:E36"/>
    <mergeCell ref="F25:G25"/>
    <mergeCell ref="F27:G27"/>
    <mergeCell ref="F28:G28"/>
    <mergeCell ref="F30:G30"/>
    <mergeCell ref="F31:G31"/>
    <mergeCell ref="F32:G32"/>
    <mergeCell ref="F33:G33"/>
    <mergeCell ref="F13:G13"/>
    <mergeCell ref="A35:C35"/>
    <mergeCell ref="A21:M21"/>
    <mergeCell ref="D35:E35"/>
    <mergeCell ref="A28:C28"/>
    <mergeCell ref="A30:C30"/>
    <mergeCell ref="A31:C31"/>
    <mergeCell ref="A32:C32"/>
    <mergeCell ref="H35:I35"/>
    <mergeCell ref="L30:M30"/>
    <mergeCell ref="F35:G35"/>
    <mergeCell ref="A36:C36"/>
    <mergeCell ref="D25:E25"/>
    <mergeCell ref="D27:E27"/>
    <mergeCell ref="D28:E28"/>
    <mergeCell ref="D30:E30"/>
    <mergeCell ref="D31:E31"/>
    <mergeCell ref="D32:E32"/>
    <mergeCell ref="D33:E33"/>
    <mergeCell ref="A27:C27"/>
    <mergeCell ref="A33:C33"/>
    <mergeCell ref="F36:G36"/>
    <mergeCell ref="H25:I25"/>
    <mergeCell ref="H27:I27"/>
    <mergeCell ref="H28:I28"/>
    <mergeCell ref="H30:I30"/>
    <mergeCell ref="H31:I31"/>
    <mergeCell ref="H32:I32"/>
    <mergeCell ref="H33:I33"/>
    <mergeCell ref="H36:I36"/>
    <mergeCell ref="F12:G12"/>
    <mergeCell ref="L36:M36"/>
    <mergeCell ref="L31:M31"/>
    <mergeCell ref="L32:M32"/>
    <mergeCell ref="L33:M33"/>
    <mergeCell ref="L35:M35"/>
    <mergeCell ref="L25:M25"/>
    <mergeCell ref="L27:M27"/>
    <mergeCell ref="J31:K31"/>
    <mergeCell ref="J25:K25"/>
    <mergeCell ref="J27:K27"/>
    <mergeCell ref="J28:K28"/>
    <mergeCell ref="J30:K30"/>
    <mergeCell ref="F9:G9"/>
    <mergeCell ref="F10:G10"/>
    <mergeCell ref="J10:K10"/>
    <mergeCell ref="J11:K11"/>
    <mergeCell ref="F11:G11"/>
    <mergeCell ref="H10:I10"/>
    <mergeCell ref="H11:I11"/>
    <mergeCell ref="J9:K9"/>
    <mergeCell ref="H9:I9"/>
    <mergeCell ref="H57:I57"/>
    <mergeCell ref="J57:K57"/>
    <mergeCell ref="L57:M57"/>
    <mergeCell ref="H55:I55"/>
    <mergeCell ref="A57:C57"/>
    <mergeCell ref="D55:E55"/>
    <mergeCell ref="D57:E57"/>
    <mergeCell ref="F55:G55"/>
    <mergeCell ref="F57:G57"/>
    <mergeCell ref="A51:M51"/>
    <mergeCell ref="H12:I12"/>
    <mergeCell ref="L28:M28"/>
    <mergeCell ref="J55:K55"/>
    <mergeCell ref="L55:M55"/>
    <mergeCell ref="J32:K32"/>
    <mergeCell ref="J12:K12"/>
    <mergeCell ref="J36:K36"/>
    <mergeCell ref="J33:K33"/>
    <mergeCell ref="J35:K35"/>
    <mergeCell ref="L5:L7"/>
    <mergeCell ref="M5:M7"/>
    <mergeCell ref="C5:K5"/>
    <mergeCell ref="C6:D6"/>
    <mergeCell ref="E6:K6"/>
    <mergeCell ref="J7:K7"/>
    <mergeCell ref="F7:G7"/>
    <mergeCell ref="H7:I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8" sqref="A8:B8"/>
    </sheetView>
  </sheetViews>
  <sheetFormatPr defaultColWidth="9.00390625" defaultRowHeight="13.5"/>
  <cols>
    <col min="1" max="2" width="10.50390625" style="10" customWidth="1"/>
    <col min="3" max="3" width="0.74609375" style="10" customWidth="1"/>
    <col min="4" max="9" width="23.375" style="10" customWidth="1"/>
    <col min="10" max="10" width="0.6171875" style="10" customWidth="1"/>
    <col min="11" max="12" width="10.50390625" style="10" customWidth="1"/>
    <col min="13" max="16384" width="8.875" style="10" customWidth="1"/>
  </cols>
  <sheetData>
    <row r="1" spans="2:12" s="1" customFormat="1" ht="18" customHeight="1">
      <c r="B1" s="19"/>
      <c r="C1" s="19"/>
      <c r="D1" s="19"/>
      <c r="E1" s="19"/>
      <c r="F1" s="19" t="s">
        <v>16</v>
      </c>
      <c r="G1" s="3" t="s">
        <v>282</v>
      </c>
      <c r="H1" s="19"/>
      <c r="I1" s="19"/>
      <c r="J1" s="19"/>
      <c r="K1" s="19"/>
      <c r="L1" s="19"/>
    </row>
    <row r="2" spans="2:12" ht="12" customHeight="1">
      <c r="B2" s="91"/>
      <c r="C2" s="91"/>
      <c r="D2" s="91"/>
      <c r="E2" s="91"/>
      <c r="F2" s="91"/>
      <c r="G2" s="79"/>
      <c r="H2" s="91"/>
      <c r="I2" s="91"/>
      <c r="J2" s="91"/>
      <c r="K2" s="91"/>
      <c r="L2" s="91"/>
    </row>
    <row r="3" ht="12" customHeight="1">
      <c r="L3" s="10" t="s">
        <v>17</v>
      </c>
    </row>
    <row r="4" ht="4.5" customHeight="1"/>
    <row r="5" spans="1:12" ht="12" customHeight="1">
      <c r="A5" s="80"/>
      <c r="B5" s="5" t="s">
        <v>18</v>
      </c>
      <c r="C5" s="81"/>
      <c r="D5" s="306" t="s">
        <v>19</v>
      </c>
      <c r="E5" s="303"/>
      <c r="F5" s="6" t="s">
        <v>253</v>
      </c>
      <c r="G5" s="20" t="s">
        <v>20</v>
      </c>
      <c r="H5" s="303" t="s">
        <v>21</v>
      </c>
      <c r="I5" s="304"/>
      <c r="J5" s="82"/>
      <c r="K5" s="9" t="s">
        <v>18</v>
      </c>
      <c r="L5" s="83"/>
    </row>
    <row r="6" spans="1:12" ht="12" customHeight="1">
      <c r="A6" s="84" t="s">
        <v>22</v>
      </c>
      <c r="B6" s="11"/>
      <c r="C6" s="85"/>
      <c r="D6" s="13" t="s">
        <v>23</v>
      </c>
      <c r="E6" s="21" t="s">
        <v>24</v>
      </c>
      <c r="F6" s="22" t="s">
        <v>23</v>
      </c>
      <c r="G6" s="13" t="s">
        <v>24</v>
      </c>
      <c r="H6" s="21" t="s">
        <v>23</v>
      </c>
      <c r="I6" s="22" t="s">
        <v>24</v>
      </c>
      <c r="J6" s="86"/>
      <c r="K6" s="12"/>
      <c r="L6" s="87" t="s">
        <v>22</v>
      </c>
    </row>
    <row r="7" spans="1:12" ht="3.75" customHeight="1">
      <c r="A7" s="18"/>
      <c r="B7" s="70"/>
      <c r="C7" s="18"/>
      <c r="D7" s="62"/>
      <c r="E7" s="62"/>
      <c r="F7" s="62"/>
      <c r="G7" s="62"/>
      <c r="H7" s="62"/>
      <c r="I7" s="62"/>
      <c r="J7" s="18"/>
      <c r="K7" s="113"/>
      <c r="L7" s="63"/>
    </row>
    <row r="8" spans="1:12" ht="11.25" customHeight="1">
      <c r="A8" s="310" t="s">
        <v>318</v>
      </c>
      <c r="B8" s="311"/>
      <c r="D8" s="88">
        <f aca="true" t="shared" si="0" ref="D8:E11">F8+H8</f>
        <v>37878</v>
      </c>
      <c r="E8" s="88">
        <f t="shared" si="0"/>
        <v>20010</v>
      </c>
      <c r="F8" s="88">
        <v>37785</v>
      </c>
      <c r="G8" s="88">
        <v>19962</v>
      </c>
      <c r="H8" s="88">
        <v>93</v>
      </c>
      <c r="I8" s="88">
        <v>48</v>
      </c>
      <c r="K8" s="312" t="s">
        <v>318</v>
      </c>
      <c r="L8" s="310"/>
    </row>
    <row r="9" spans="1:12" ht="11.25" customHeight="1">
      <c r="A9" s="310">
        <v>13</v>
      </c>
      <c r="B9" s="311"/>
      <c r="D9" s="88">
        <f t="shared" si="0"/>
        <v>35112</v>
      </c>
      <c r="E9" s="88">
        <f t="shared" si="0"/>
        <v>32228</v>
      </c>
      <c r="F9" s="88">
        <v>35050</v>
      </c>
      <c r="G9" s="88">
        <v>32196</v>
      </c>
      <c r="H9" s="88">
        <v>62</v>
      </c>
      <c r="I9" s="88">
        <v>32</v>
      </c>
      <c r="K9" s="312">
        <v>13</v>
      </c>
      <c r="L9" s="310"/>
    </row>
    <row r="10" spans="1:12" ht="11.25" customHeight="1">
      <c r="A10" s="310">
        <v>14</v>
      </c>
      <c r="B10" s="311"/>
      <c r="D10" s="88">
        <f t="shared" si="0"/>
        <v>31780</v>
      </c>
      <c r="E10" s="88">
        <f t="shared" si="0"/>
        <v>36016</v>
      </c>
      <c r="F10" s="88">
        <v>31780</v>
      </c>
      <c r="G10" s="88">
        <v>36016</v>
      </c>
      <c r="H10" s="88">
        <v>0</v>
      </c>
      <c r="I10" s="88">
        <v>0</v>
      </c>
      <c r="K10" s="312">
        <v>14</v>
      </c>
      <c r="L10" s="310"/>
    </row>
    <row r="11" spans="1:12" s="74" customFormat="1" ht="11.25" customHeight="1">
      <c r="A11" s="310">
        <v>15</v>
      </c>
      <c r="B11" s="311"/>
      <c r="C11" s="10"/>
      <c r="D11" s="88">
        <f t="shared" si="0"/>
        <v>35015</v>
      </c>
      <c r="E11" s="88">
        <f t="shared" si="0"/>
        <v>34744</v>
      </c>
      <c r="F11" s="88">
        <v>35015</v>
      </c>
      <c r="G11" s="88">
        <v>34744</v>
      </c>
      <c r="H11" s="88">
        <v>0</v>
      </c>
      <c r="I11" s="88">
        <v>0</v>
      </c>
      <c r="J11" s="10"/>
      <c r="K11" s="312">
        <v>15</v>
      </c>
      <c r="L11" s="310"/>
    </row>
    <row r="12" spans="1:12" s="74" customFormat="1" ht="11.25" customHeight="1">
      <c r="A12" s="307">
        <v>16</v>
      </c>
      <c r="B12" s="308"/>
      <c r="D12" s="90">
        <f>F12+H12</f>
        <v>33965</v>
      </c>
      <c r="E12" s="90">
        <f>G12+I12</f>
        <v>40191</v>
      </c>
      <c r="F12" s="90">
        <v>33965</v>
      </c>
      <c r="G12" s="90">
        <v>40191</v>
      </c>
      <c r="H12" s="90">
        <v>0</v>
      </c>
      <c r="I12" s="90">
        <v>0</v>
      </c>
      <c r="K12" s="309">
        <v>16</v>
      </c>
      <c r="L12" s="307"/>
    </row>
    <row r="13" spans="1:12" ht="3.75" customHeight="1">
      <c r="A13" s="66"/>
      <c r="B13" s="92"/>
      <c r="C13" s="76"/>
      <c r="D13" s="93"/>
      <c r="E13" s="93"/>
      <c r="F13" s="93"/>
      <c r="G13" s="93"/>
      <c r="H13" s="93"/>
      <c r="I13" s="93"/>
      <c r="J13" s="76"/>
      <c r="K13" s="67"/>
      <c r="L13" s="66"/>
    </row>
    <row r="14" ht="3.75" customHeight="1">
      <c r="A14" s="18"/>
    </row>
    <row r="15" ht="12">
      <c r="A15" s="78" t="s">
        <v>25</v>
      </c>
    </row>
    <row r="16" ht="12">
      <c r="A16" s="18"/>
    </row>
    <row r="17" ht="12">
      <c r="A17" s="18"/>
    </row>
    <row r="18" ht="12">
      <c r="A18" s="18"/>
    </row>
  </sheetData>
  <mergeCells count="12">
    <mergeCell ref="D5:E5"/>
    <mergeCell ref="H5:I5"/>
    <mergeCell ref="K8:L8"/>
    <mergeCell ref="K9:L9"/>
    <mergeCell ref="A12:B12"/>
    <mergeCell ref="K12:L12"/>
    <mergeCell ref="A11:B11"/>
    <mergeCell ref="A8:B8"/>
    <mergeCell ref="A9:B9"/>
    <mergeCell ref="A10:B10"/>
    <mergeCell ref="K11:L11"/>
    <mergeCell ref="K10:L10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34" sqref="L34"/>
    </sheetView>
  </sheetViews>
  <sheetFormatPr defaultColWidth="9.00390625" defaultRowHeight="13.5"/>
  <cols>
    <col min="1" max="2" width="8.875" style="188" customWidth="1"/>
    <col min="3" max="3" width="0.875" style="188" customWidth="1"/>
    <col min="4" max="4" width="12.25390625" style="188" customWidth="1"/>
    <col min="5" max="5" width="14.50390625" style="188" customWidth="1"/>
    <col min="6" max="7" width="11.625" style="188" customWidth="1"/>
    <col min="8" max="8" width="11.125" style="188" customWidth="1"/>
    <col min="9" max="10" width="12.25390625" style="188" customWidth="1"/>
    <col min="11" max="11" width="14.50390625" style="188" customWidth="1"/>
    <col min="12" max="13" width="11.625" style="188" customWidth="1"/>
    <col min="14" max="14" width="11.125" style="188" customWidth="1"/>
    <col min="15" max="15" width="12.25390625" style="188" customWidth="1"/>
    <col min="16" max="16" width="0.875" style="188" customWidth="1"/>
    <col min="17" max="16384" width="8.875" style="188" customWidth="1"/>
  </cols>
  <sheetData>
    <row r="1" spans="9:11" s="186" customFormat="1" ht="18" customHeight="1">
      <c r="I1" s="26" t="s">
        <v>26</v>
      </c>
      <c r="J1" s="27" t="s">
        <v>27</v>
      </c>
      <c r="K1" s="187"/>
    </row>
    <row r="2" spans="9:11" ht="11.25" customHeight="1">
      <c r="I2" s="32"/>
      <c r="J2" s="33"/>
      <c r="K2" s="189"/>
    </row>
    <row r="4" ht="4.5" customHeight="1"/>
    <row r="5" spans="1:19" ht="12">
      <c r="A5" s="285" t="s">
        <v>6</v>
      </c>
      <c r="B5" s="286"/>
      <c r="C5" s="190"/>
      <c r="D5" s="287" t="s">
        <v>7</v>
      </c>
      <c r="E5" s="282"/>
      <c r="F5" s="283" t="s">
        <v>28</v>
      </c>
      <c r="G5" s="283"/>
      <c r="H5" s="283" t="s">
        <v>29</v>
      </c>
      <c r="I5" s="284"/>
      <c r="J5" s="282" t="s">
        <v>30</v>
      </c>
      <c r="K5" s="283"/>
      <c r="L5" s="283" t="s">
        <v>284</v>
      </c>
      <c r="M5" s="283"/>
      <c r="N5" s="283" t="s">
        <v>31</v>
      </c>
      <c r="O5" s="284"/>
      <c r="P5" s="192"/>
      <c r="Q5" s="292" t="s">
        <v>6</v>
      </c>
      <c r="R5" s="293"/>
      <c r="S5" s="193"/>
    </row>
    <row r="6" spans="1:19" ht="12">
      <c r="A6" s="288" t="s">
        <v>32</v>
      </c>
      <c r="B6" s="289"/>
      <c r="C6" s="194"/>
      <c r="D6" s="195" t="s">
        <v>33</v>
      </c>
      <c r="E6" s="196" t="s">
        <v>34</v>
      </c>
      <c r="F6" s="196" t="s">
        <v>33</v>
      </c>
      <c r="G6" s="196" t="s">
        <v>34</v>
      </c>
      <c r="H6" s="196" t="s">
        <v>33</v>
      </c>
      <c r="I6" s="197" t="s">
        <v>34</v>
      </c>
      <c r="J6" s="195" t="s">
        <v>33</v>
      </c>
      <c r="K6" s="196" t="s">
        <v>34</v>
      </c>
      <c r="L6" s="196" t="s">
        <v>33</v>
      </c>
      <c r="M6" s="196" t="s">
        <v>34</v>
      </c>
      <c r="N6" s="196" t="s">
        <v>33</v>
      </c>
      <c r="O6" s="197" t="s">
        <v>35</v>
      </c>
      <c r="P6" s="198"/>
      <c r="Q6" s="294" t="s">
        <v>32</v>
      </c>
      <c r="R6" s="295"/>
      <c r="S6" s="193"/>
    </row>
    <row r="7" spans="1:19" ht="3" customHeight="1">
      <c r="A7" s="290"/>
      <c r="B7" s="291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9"/>
      <c r="R7" s="200"/>
      <c r="S7" s="193"/>
    </row>
    <row r="8" spans="1:19" s="203" customFormat="1" ht="11.25" customHeight="1">
      <c r="A8" s="316" t="s">
        <v>41</v>
      </c>
      <c r="B8" s="318"/>
      <c r="C8" s="201"/>
      <c r="D8" s="201">
        <f aca="true" t="shared" si="0" ref="D8:E11">SUM(F8,H8,J8,L8,N8)</f>
        <v>7077</v>
      </c>
      <c r="E8" s="202">
        <f t="shared" si="0"/>
        <v>9186522</v>
      </c>
      <c r="F8" s="201">
        <f aca="true" t="shared" si="1" ref="F8:N8">SUM(F9:F13)</f>
        <v>1783</v>
      </c>
      <c r="G8" s="201">
        <f t="shared" si="1"/>
        <v>37428</v>
      </c>
      <c r="H8" s="201">
        <f t="shared" si="1"/>
        <v>2605</v>
      </c>
      <c r="I8" s="201">
        <f t="shared" si="1"/>
        <v>947096</v>
      </c>
      <c r="J8" s="201">
        <f t="shared" si="1"/>
        <v>1456</v>
      </c>
      <c r="K8" s="201">
        <f t="shared" si="1"/>
        <v>1083054</v>
      </c>
      <c r="L8" s="201">
        <f t="shared" si="1"/>
        <v>239</v>
      </c>
      <c r="M8" s="201">
        <f t="shared" si="1"/>
        <v>434962</v>
      </c>
      <c r="N8" s="201">
        <f t="shared" si="1"/>
        <v>994</v>
      </c>
      <c r="O8" s="202">
        <f>SUM(O9:O13)</f>
        <v>6683982</v>
      </c>
      <c r="P8" s="201"/>
      <c r="Q8" s="315" t="s">
        <v>41</v>
      </c>
      <c r="R8" s="316"/>
      <c r="S8" s="201"/>
    </row>
    <row r="9" spans="1:19" ht="11.25" customHeight="1">
      <c r="A9" s="313" t="s">
        <v>36</v>
      </c>
      <c r="B9" s="314"/>
      <c r="C9" s="193"/>
      <c r="D9" s="193">
        <f t="shared" si="0"/>
        <v>179</v>
      </c>
      <c r="E9" s="204">
        <f t="shared" si="0"/>
        <v>915616</v>
      </c>
      <c r="F9" s="109">
        <v>0</v>
      </c>
      <c r="G9" s="109">
        <v>0</v>
      </c>
      <c r="H9" s="193">
        <v>3</v>
      </c>
      <c r="I9" s="193">
        <v>1473</v>
      </c>
      <c r="J9" s="193">
        <v>9</v>
      </c>
      <c r="K9" s="193">
        <v>6897</v>
      </c>
      <c r="L9" s="193">
        <v>44</v>
      </c>
      <c r="M9" s="193">
        <v>65209</v>
      </c>
      <c r="N9" s="193">
        <v>123</v>
      </c>
      <c r="O9" s="204">
        <v>842037</v>
      </c>
      <c r="P9" s="193"/>
      <c r="Q9" s="317" t="s">
        <v>36</v>
      </c>
      <c r="R9" s="313"/>
      <c r="S9" s="193"/>
    </row>
    <row r="10" spans="1:19" ht="11.25" customHeight="1">
      <c r="A10" s="313" t="s">
        <v>37</v>
      </c>
      <c r="B10" s="314"/>
      <c r="C10" s="193"/>
      <c r="D10" s="193">
        <f t="shared" si="0"/>
        <v>4693</v>
      </c>
      <c r="E10" s="204">
        <f t="shared" si="0"/>
        <v>7846791</v>
      </c>
      <c r="F10" s="193">
        <v>81</v>
      </c>
      <c r="G10" s="193">
        <v>8005</v>
      </c>
      <c r="H10" s="193">
        <v>2311</v>
      </c>
      <c r="I10" s="193">
        <v>856181</v>
      </c>
      <c r="J10" s="193">
        <v>1278</v>
      </c>
      <c r="K10" s="193">
        <v>925287</v>
      </c>
      <c r="L10" s="193">
        <v>170</v>
      </c>
      <c r="M10" s="193">
        <v>323398</v>
      </c>
      <c r="N10" s="193">
        <v>853</v>
      </c>
      <c r="O10" s="204">
        <v>5733920</v>
      </c>
      <c r="P10" s="193"/>
      <c r="Q10" s="317" t="s">
        <v>37</v>
      </c>
      <c r="R10" s="313"/>
      <c r="S10" s="193"/>
    </row>
    <row r="11" spans="1:19" ht="11.25" customHeight="1">
      <c r="A11" s="313" t="s">
        <v>38</v>
      </c>
      <c r="B11" s="314"/>
      <c r="C11" s="193"/>
      <c r="D11" s="193">
        <f t="shared" si="0"/>
        <v>1559</v>
      </c>
      <c r="E11" s="193">
        <f t="shared" si="0"/>
        <v>45053</v>
      </c>
      <c r="F11" s="193">
        <v>1470</v>
      </c>
      <c r="G11" s="193">
        <v>23404</v>
      </c>
      <c r="H11" s="193">
        <v>89</v>
      </c>
      <c r="I11" s="193">
        <v>21649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93"/>
      <c r="Q11" s="317" t="s">
        <v>38</v>
      </c>
      <c r="R11" s="313"/>
      <c r="S11" s="193"/>
    </row>
    <row r="12" spans="1:19" ht="11.25" customHeight="1">
      <c r="A12" s="313" t="s">
        <v>39</v>
      </c>
      <c r="B12" s="314"/>
      <c r="C12" s="193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93"/>
      <c r="Q12" s="317" t="s">
        <v>39</v>
      </c>
      <c r="R12" s="313"/>
      <c r="S12" s="193"/>
    </row>
    <row r="13" spans="1:19" ht="11.25" customHeight="1">
      <c r="A13" s="313" t="s">
        <v>40</v>
      </c>
      <c r="B13" s="314"/>
      <c r="C13" s="193"/>
      <c r="D13" s="193">
        <f>SUM(F13,H13,J13,L13,N13)</f>
        <v>646</v>
      </c>
      <c r="E13" s="193">
        <f>SUM(G13,I13,K13,M13,O13)</f>
        <v>379062</v>
      </c>
      <c r="F13" s="193">
        <v>232</v>
      </c>
      <c r="G13" s="193">
        <v>6019</v>
      </c>
      <c r="H13" s="193">
        <v>202</v>
      </c>
      <c r="I13" s="193">
        <v>67793</v>
      </c>
      <c r="J13" s="193">
        <v>169</v>
      </c>
      <c r="K13" s="193">
        <v>150870</v>
      </c>
      <c r="L13" s="193">
        <v>25</v>
      </c>
      <c r="M13" s="193">
        <v>46355</v>
      </c>
      <c r="N13" s="193">
        <v>18</v>
      </c>
      <c r="O13" s="204">
        <v>108025</v>
      </c>
      <c r="P13" s="193"/>
      <c r="Q13" s="317" t="s">
        <v>40</v>
      </c>
      <c r="R13" s="313"/>
      <c r="S13" s="193"/>
    </row>
    <row r="14" spans="1:19" ht="6" customHeight="1">
      <c r="A14" s="191"/>
      <c r="B14" s="205"/>
      <c r="C14" s="193"/>
      <c r="D14" s="193"/>
      <c r="E14" s="204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296"/>
      <c r="R14" s="297"/>
      <c r="S14" s="193"/>
    </row>
    <row r="15" spans="1:19" s="203" customFormat="1" ht="11.25" customHeight="1">
      <c r="A15" s="316" t="s">
        <v>42</v>
      </c>
      <c r="B15" s="318"/>
      <c r="C15" s="201"/>
      <c r="D15" s="201">
        <f aca="true" t="shared" si="2" ref="D15:E18">SUM(F15,H15,J15,L15,N15)</f>
        <v>6772</v>
      </c>
      <c r="E15" s="201">
        <f t="shared" si="2"/>
        <v>8932620</v>
      </c>
      <c r="F15" s="206">
        <f>SUM(F16:F20)</f>
        <v>1460</v>
      </c>
      <c r="G15" s="201">
        <f aca="true" t="shared" si="3" ref="G15:O15">SUM(G16:G20)</f>
        <v>31048</v>
      </c>
      <c r="H15" s="201">
        <f t="shared" si="3"/>
        <v>2415</v>
      </c>
      <c r="I15" s="201">
        <f t="shared" si="3"/>
        <v>884086</v>
      </c>
      <c r="J15" s="201">
        <f t="shared" si="3"/>
        <v>1492</v>
      </c>
      <c r="K15" s="201">
        <f t="shared" si="3"/>
        <v>1129122</v>
      </c>
      <c r="L15" s="201">
        <f t="shared" si="3"/>
        <v>422</v>
      </c>
      <c r="M15" s="201">
        <f t="shared" si="3"/>
        <v>775167</v>
      </c>
      <c r="N15" s="201">
        <f t="shared" si="3"/>
        <v>983</v>
      </c>
      <c r="O15" s="201">
        <f t="shared" si="3"/>
        <v>6113197</v>
      </c>
      <c r="P15" s="201"/>
      <c r="Q15" s="315" t="s">
        <v>42</v>
      </c>
      <c r="R15" s="316"/>
      <c r="S15" s="201"/>
    </row>
    <row r="16" spans="1:19" ht="11.25" customHeight="1">
      <c r="A16" s="313" t="s">
        <v>36</v>
      </c>
      <c r="B16" s="314"/>
      <c r="C16" s="193"/>
      <c r="D16" s="193">
        <f t="shared" si="2"/>
        <v>163</v>
      </c>
      <c r="E16" s="193">
        <f t="shared" si="2"/>
        <v>903738</v>
      </c>
      <c r="F16" s="109">
        <v>0</v>
      </c>
      <c r="G16" s="109">
        <v>0</v>
      </c>
      <c r="H16" s="193">
        <v>1</v>
      </c>
      <c r="I16" s="193">
        <v>483</v>
      </c>
      <c r="J16" s="193">
        <v>12</v>
      </c>
      <c r="K16" s="193">
        <v>9888</v>
      </c>
      <c r="L16" s="193">
        <v>49</v>
      </c>
      <c r="M16" s="193">
        <v>73224</v>
      </c>
      <c r="N16" s="193">
        <v>101</v>
      </c>
      <c r="O16" s="193">
        <v>820143</v>
      </c>
      <c r="P16" s="193"/>
      <c r="Q16" s="317" t="s">
        <v>36</v>
      </c>
      <c r="R16" s="313"/>
      <c r="S16" s="193"/>
    </row>
    <row r="17" spans="1:19" ht="11.25" customHeight="1">
      <c r="A17" s="313" t="s">
        <v>37</v>
      </c>
      <c r="B17" s="314"/>
      <c r="C17" s="193"/>
      <c r="D17" s="193">
        <f t="shared" si="2"/>
        <v>4751</v>
      </c>
      <c r="E17" s="193">
        <f t="shared" si="2"/>
        <v>7629908</v>
      </c>
      <c r="F17" s="193">
        <v>75</v>
      </c>
      <c r="G17" s="193">
        <v>7390</v>
      </c>
      <c r="H17" s="193">
        <v>2208</v>
      </c>
      <c r="I17" s="193">
        <v>814957</v>
      </c>
      <c r="J17" s="193">
        <v>1252</v>
      </c>
      <c r="K17" s="193">
        <v>921531</v>
      </c>
      <c r="L17" s="193">
        <v>347</v>
      </c>
      <c r="M17" s="193">
        <v>652587</v>
      </c>
      <c r="N17" s="193">
        <v>869</v>
      </c>
      <c r="O17" s="193">
        <v>5233443</v>
      </c>
      <c r="P17" s="193"/>
      <c r="Q17" s="317" t="s">
        <v>37</v>
      </c>
      <c r="R17" s="313"/>
      <c r="S17" s="193"/>
    </row>
    <row r="18" spans="1:19" ht="11.25" customHeight="1">
      <c r="A18" s="313" t="s">
        <v>38</v>
      </c>
      <c r="B18" s="314"/>
      <c r="C18" s="193"/>
      <c r="D18" s="193">
        <f t="shared" si="2"/>
        <v>1252</v>
      </c>
      <c r="E18" s="193">
        <f t="shared" si="2"/>
        <v>28517</v>
      </c>
      <c r="F18" s="207">
        <v>1213</v>
      </c>
      <c r="G18" s="193">
        <v>18881</v>
      </c>
      <c r="H18" s="193">
        <v>39</v>
      </c>
      <c r="I18" s="193">
        <v>9636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93"/>
      <c r="Q18" s="317" t="s">
        <v>38</v>
      </c>
      <c r="R18" s="313"/>
      <c r="S18" s="193"/>
    </row>
    <row r="19" spans="1:19" ht="11.25" customHeight="1">
      <c r="A19" s="313" t="s">
        <v>39</v>
      </c>
      <c r="B19" s="314"/>
      <c r="C19" s="193"/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93"/>
      <c r="Q19" s="317" t="s">
        <v>39</v>
      </c>
      <c r="R19" s="313"/>
      <c r="S19" s="193"/>
    </row>
    <row r="20" spans="1:19" ht="11.25" customHeight="1">
      <c r="A20" s="313" t="s">
        <v>40</v>
      </c>
      <c r="B20" s="314"/>
      <c r="C20" s="193"/>
      <c r="D20" s="193">
        <f>SUM(F20,H20,J20,L20,N20)</f>
        <v>606</v>
      </c>
      <c r="E20" s="193">
        <f>SUM(G20,I20,K20,M20,O20)</f>
        <v>370457</v>
      </c>
      <c r="F20" s="193">
        <v>172</v>
      </c>
      <c r="G20" s="193">
        <v>4777</v>
      </c>
      <c r="H20" s="193">
        <v>167</v>
      </c>
      <c r="I20" s="193">
        <v>59010</v>
      </c>
      <c r="J20" s="193">
        <v>228</v>
      </c>
      <c r="K20" s="193">
        <v>197703</v>
      </c>
      <c r="L20" s="193">
        <v>26</v>
      </c>
      <c r="M20" s="193">
        <v>49356</v>
      </c>
      <c r="N20" s="193">
        <v>13</v>
      </c>
      <c r="O20" s="193">
        <v>59611</v>
      </c>
      <c r="P20" s="193"/>
      <c r="Q20" s="317" t="s">
        <v>40</v>
      </c>
      <c r="R20" s="313"/>
      <c r="S20" s="193"/>
    </row>
    <row r="21" spans="1:19" ht="6" customHeight="1">
      <c r="A21" s="208"/>
      <c r="B21" s="209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315"/>
      <c r="R21" s="316"/>
      <c r="S21" s="193"/>
    </row>
    <row r="22" spans="1:19" s="203" customFormat="1" ht="11.25" customHeight="1">
      <c r="A22" s="316" t="s">
        <v>280</v>
      </c>
      <c r="B22" s="318"/>
      <c r="C22" s="201"/>
      <c r="D22" s="201">
        <f aca="true" t="shared" si="4" ref="D22:E25">SUM(F22,H22,J22,L22,N22)</f>
        <v>6947</v>
      </c>
      <c r="E22" s="201">
        <f t="shared" si="4"/>
        <v>10058402</v>
      </c>
      <c r="F22" s="206">
        <f>SUM(F23:F27)</f>
        <v>1611</v>
      </c>
      <c r="G22" s="201">
        <f>SUM(G23:G27)</f>
        <v>30179</v>
      </c>
      <c r="H22" s="201">
        <f aca="true" t="shared" si="5" ref="H22:O22">SUM(H23:H27)</f>
        <v>2378</v>
      </c>
      <c r="I22" s="201">
        <f t="shared" si="5"/>
        <v>857697</v>
      </c>
      <c r="J22" s="201">
        <f t="shared" si="5"/>
        <v>1465</v>
      </c>
      <c r="K22" s="201">
        <f t="shared" si="5"/>
        <v>1098662</v>
      </c>
      <c r="L22" s="201">
        <f t="shared" si="5"/>
        <v>202</v>
      </c>
      <c r="M22" s="201">
        <f t="shared" si="5"/>
        <v>363889</v>
      </c>
      <c r="N22" s="201">
        <f t="shared" si="5"/>
        <v>1291</v>
      </c>
      <c r="O22" s="201">
        <f t="shared" si="5"/>
        <v>7707975</v>
      </c>
      <c r="P22" s="201"/>
      <c r="Q22" s="315" t="s">
        <v>280</v>
      </c>
      <c r="R22" s="316"/>
      <c r="S22" s="201"/>
    </row>
    <row r="23" spans="1:19" ht="11.25" customHeight="1">
      <c r="A23" s="313" t="s">
        <v>36</v>
      </c>
      <c r="B23" s="314"/>
      <c r="C23" s="193"/>
      <c r="D23" s="193">
        <f t="shared" si="4"/>
        <v>161</v>
      </c>
      <c r="E23" s="193">
        <f t="shared" si="4"/>
        <v>758304</v>
      </c>
      <c r="F23" s="109">
        <v>0</v>
      </c>
      <c r="G23" s="109">
        <v>0</v>
      </c>
      <c r="H23" s="223">
        <v>0</v>
      </c>
      <c r="I23" s="223">
        <v>0</v>
      </c>
      <c r="J23" s="193">
        <v>19</v>
      </c>
      <c r="K23" s="193">
        <v>16939</v>
      </c>
      <c r="L23" s="193">
        <v>46</v>
      </c>
      <c r="M23" s="193">
        <v>64433</v>
      </c>
      <c r="N23" s="193">
        <v>96</v>
      </c>
      <c r="O23" s="193">
        <v>676932</v>
      </c>
      <c r="P23" s="193"/>
      <c r="Q23" s="317" t="s">
        <v>36</v>
      </c>
      <c r="R23" s="313"/>
      <c r="S23" s="193"/>
    </row>
    <row r="24" spans="1:19" ht="11.25" customHeight="1">
      <c r="A24" s="313" t="s">
        <v>37</v>
      </c>
      <c r="B24" s="314"/>
      <c r="C24" s="193"/>
      <c r="D24" s="193">
        <f t="shared" si="4"/>
        <v>4801</v>
      </c>
      <c r="E24" s="193">
        <f t="shared" si="4"/>
        <v>8928153</v>
      </c>
      <c r="F24" s="193">
        <v>76</v>
      </c>
      <c r="G24" s="193">
        <v>7524</v>
      </c>
      <c r="H24" s="193">
        <v>2159</v>
      </c>
      <c r="I24" s="193">
        <v>786787</v>
      </c>
      <c r="J24" s="193">
        <v>1248</v>
      </c>
      <c r="K24" s="193">
        <v>909502</v>
      </c>
      <c r="L24" s="193">
        <v>140</v>
      </c>
      <c r="M24" s="193">
        <v>271991</v>
      </c>
      <c r="N24" s="193">
        <v>1178</v>
      </c>
      <c r="O24" s="193">
        <v>6952349</v>
      </c>
      <c r="P24" s="193"/>
      <c r="Q24" s="317" t="s">
        <v>37</v>
      </c>
      <c r="R24" s="313"/>
      <c r="S24" s="193"/>
    </row>
    <row r="25" spans="1:19" ht="11.25" customHeight="1">
      <c r="A25" s="313" t="s">
        <v>38</v>
      </c>
      <c r="B25" s="314"/>
      <c r="C25" s="193"/>
      <c r="D25" s="193">
        <f t="shared" si="4"/>
        <v>1470</v>
      </c>
      <c r="E25" s="193">
        <f t="shared" si="4"/>
        <v>30990</v>
      </c>
      <c r="F25" s="207">
        <v>1424</v>
      </c>
      <c r="G25" s="193">
        <v>19287</v>
      </c>
      <c r="H25" s="193">
        <v>46</v>
      </c>
      <c r="I25" s="193">
        <v>11703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93"/>
      <c r="Q25" s="317" t="s">
        <v>38</v>
      </c>
      <c r="R25" s="313"/>
      <c r="S25" s="193"/>
    </row>
    <row r="26" spans="1:19" ht="11.25" customHeight="1">
      <c r="A26" s="313" t="s">
        <v>39</v>
      </c>
      <c r="B26" s="314"/>
      <c r="C26" s="193"/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93"/>
      <c r="Q26" s="317" t="s">
        <v>39</v>
      </c>
      <c r="R26" s="313"/>
      <c r="S26" s="193"/>
    </row>
    <row r="27" spans="1:19" ht="11.25" customHeight="1">
      <c r="A27" s="313" t="s">
        <v>40</v>
      </c>
      <c r="B27" s="314"/>
      <c r="C27" s="193"/>
      <c r="D27" s="193">
        <f>SUM(F27,H27,J27,L27,N27)</f>
        <v>515</v>
      </c>
      <c r="E27" s="193">
        <f>SUM(G27,I27,K27,M27,O27)</f>
        <v>340955</v>
      </c>
      <c r="F27" s="193">
        <v>111</v>
      </c>
      <c r="G27" s="193">
        <v>3368</v>
      </c>
      <c r="H27" s="193">
        <v>173</v>
      </c>
      <c r="I27" s="193">
        <v>59207</v>
      </c>
      <c r="J27" s="193">
        <v>198</v>
      </c>
      <c r="K27" s="193">
        <v>172221</v>
      </c>
      <c r="L27" s="193">
        <v>16</v>
      </c>
      <c r="M27" s="193">
        <v>27465</v>
      </c>
      <c r="N27" s="193">
        <v>17</v>
      </c>
      <c r="O27" s="193">
        <v>78694</v>
      </c>
      <c r="P27" s="193"/>
      <c r="Q27" s="317" t="s">
        <v>40</v>
      </c>
      <c r="R27" s="313"/>
      <c r="S27" s="193"/>
    </row>
    <row r="28" spans="1:19" ht="6" customHeight="1">
      <c r="A28" s="208"/>
      <c r="B28" s="209"/>
      <c r="C28" s="193"/>
      <c r="D28" s="193"/>
      <c r="E28" s="193"/>
      <c r="F28" s="210"/>
      <c r="G28" s="210"/>
      <c r="H28" s="210"/>
      <c r="I28" s="210"/>
      <c r="J28" s="193"/>
      <c r="K28" s="193"/>
      <c r="L28" s="193"/>
      <c r="M28" s="193"/>
      <c r="N28" s="193"/>
      <c r="O28" s="193"/>
      <c r="P28" s="193"/>
      <c r="Q28" s="296"/>
      <c r="R28" s="297"/>
      <c r="S28" s="193"/>
    </row>
    <row r="29" spans="1:19" s="203" customFormat="1" ht="11.25" customHeight="1">
      <c r="A29" s="316" t="s">
        <v>299</v>
      </c>
      <c r="B29" s="318"/>
      <c r="D29" s="201">
        <f aca="true" t="shared" si="6" ref="D29:E33">SUM(F29,H29,J29,L29,N29)</f>
        <v>6532</v>
      </c>
      <c r="E29" s="201">
        <f t="shared" si="6"/>
        <v>10058416</v>
      </c>
      <c r="F29" s="203">
        <f>SUM(F30:F34)</f>
        <v>1472</v>
      </c>
      <c r="G29" s="203">
        <f aca="true" t="shared" si="7" ref="G29:O29">SUM(G30:G34)</f>
        <v>27617</v>
      </c>
      <c r="H29" s="203">
        <f t="shared" si="7"/>
        <v>2105</v>
      </c>
      <c r="I29" s="203">
        <f t="shared" si="7"/>
        <v>763881</v>
      </c>
      <c r="J29" s="203">
        <f t="shared" si="7"/>
        <v>1593</v>
      </c>
      <c r="K29" s="203">
        <f t="shared" si="7"/>
        <v>1196484</v>
      </c>
      <c r="L29" s="203">
        <f t="shared" si="7"/>
        <v>205</v>
      </c>
      <c r="M29" s="203">
        <f t="shared" si="7"/>
        <v>389288</v>
      </c>
      <c r="N29" s="203">
        <f t="shared" si="7"/>
        <v>1157</v>
      </c>
      <c r="O29" s="203">
        <f t="shared" si="7"/>
        <v>7681146</v>
      </c>
      <c r="Q29" s="315" t="s">
        <v>299</v>
      </c>
      <c r="R29" s="316"/>
      <c r="S29" s="201"/>
    </row>
    <row r="30" spans="1:19" ht="11.25" customHeight="1">
      <c r="A30" s="313" t="s">
        <v>36</v>
      </c>
      <c r="B30" s="314"/>
      <c r="D30" s="193">
        <f t="shared" si="6"/>
        <v>158</v>
      </c>
      <c r="E30" s="193">
        <f t="shared" si="6"/>
        <v>695514</v>
      </c>
      <c r="F30" s="109">
        <v>0</v>
      </c>
      <c r="G30" s="109">
        <v>0</v>
      </c>
      <c r="H30" s="188">
        <v>1</v>
      </c>
      <c r="I30" s="188">
        <v>187</v>
      </c>
      <c r="J30" s="188">
        <v>29</v>
      </c>
      <c r="K30" s="188">
        <v>25984</v>
      </c>
      <c r="L30" s="188">
        <v>59</v>
      </c>
      <c r="M30" s="188">
        <v>81770</v>
      </c>
      <c r="N30" s="188">
        <v>69</v>
      </c>
      <c r="O30" s="188">
        <v>587573</v>
      </c>
      <c r="Q30" s="317" t="s">
        <v>36</v>
      </c>
      <c r="R30" s="313"/>
      <c r="S30" s="193"/>
    </row>
    <row r="31" spans="1:19" ht="11.25" customHeight="1">
      <c r="A31" s="313" t="s">
        <v>37</v>
      </c>
      <c r="B31" s="314"/>
      <c r="D31" s="193">
        <f t="shared" si="6"/>
        <v>4564</v>
      </c>
      <c r="E31" s="193">
        <f t="shared" si="6"/>
        <v>8948551</v>
      </c>
      <c r="F31" s="188">
        <v>89</v>
      </c>
      <c r="G31" s="188">
        <v>8811</v>
      </c>
      <c r="H31" s="188">
        <v>1916</v>
      </c>
      <c r="I31" s="188">
        <v>704547</v>
      </c>
      <c r="J31" s="188">
        <v>1374</v>
      </c>
      <c r="K31" s="188">
        <v>1005024</v>
      </c>
      <c r="L31" s="188">
        <v>127</v>
      </c>
      <c r="M31" s="188">
        <v>274629</v>
      </c>
      <c r="N31" s="188">
        <v>1058</v>
      </c>
      <c r="O31" s="188">
        <v>6955540</v>
      </c>
      <c r="Q31" s="317" t="s">
        <v>37</v>
      </c>
      <c r="R31" s="313"/>
      <c r="S31" s="193"/>
    </row>
    <row r="32" spans="1:19" ht="11.25" customHeight="1">
      <c r="A32" s="313" t="s">
        <v>38</v>
      </c>
      <c r="B32" s="314"/>
      <c r="D32" s="193">
        <f t="shared" si="6"/>
        <v>1317</v>
      </c>
      <c r="E32" s="193">
        <f t="shared" si="6"/>
        <v>24588</v>
      </c>
      <c r="F32" s="188">
        <v>1289</v>
      </c>
      <c r="G32" s="188">
        <v>16253</v>
      </c>
      <c r="H32" s="188">
        <v>28</v>
      </c>
      <c r="I32" s="188">
        <v>8335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Q32" s="317" t="s">
        <v>38</v>
      </c>
      <c r="R32" s="313"/>
      <c r="S32" s="193"/>
    </row>
    <row r="33" spans="1:19" ht="11.25" customHeight="1">
      <c r="A33" s="313" t="s">
        <v>39</v>
      </c>
      <c r="B33" s="314"/>
      <c r="D33" s="121">
        <f t="shared" si="6"/>
        <v>8</v>
      </c>
      <c r="E33" s="121">
        <v>5377</v>
      </c>
      <c r="F33" s="109">
        <v>0</v>
      </c>
      <c r="G33" s="109">
        <v>0</v>
      </c>
      <c r="H33" s="188">
        <v>5</v>
      </c>
      <c r="I33" s="188">
        <v>1851</v>
      </c>
      <c r="J33" s="188">
        <v>2</v>
      </c>
      <c r="K33" s="188">
        <v>1496</v>
      </c>
      <c r="L33" s="188">
        <v>1</v>
      </c>
      <c r="M33" s="188">
        <v>2030</v>
      </c>
      <c r="N33" s="109">
        <v>0</v>
      </c>
      <c r="O33" s="109">
        <v>0</v>
      </c>
      <c r="Q33" s="317" t="s">
        <v>39</v>
      </c>
      <c r="R33" s="313"/>
      <c r="S33" s="193"/>
    </row>
    <row r="34" spans="1:19" ht="11.25" customHeight="1">
      <c r="A34" s="313" t="s">
        <v>40</v>
      </c>
      <c r="B34" s="314"/>
      <c r="D34" s="193">
        <f>SUM(F34,H34,J34,L34,N34)</f>
        <v>485</v>
      </c>
      <c r="E34" s="193">
        <f>SUM(G34,I34,K34,M34,O34)</f>
        <v>384386</v>
      </c>
      <c r="F34" s="188">
        <v>94</v>
      </c>
      <c r="G34" s="188">
        <v>2553</v>
      </c>
      <c r="H34" s="188">
        <v>155</v>
      </c>
      <c r="I34" s="188">
        <v>48961</v>
      </c>
      <c r="J34" s="188">
        <v>188</v>
      </c>
      <c r="K34" s="188">
        <v>163980</v>
      </c>
      <c r="L34" s="188">
        <v>18</v>
      </c>
      <c r="M34" s="188">
        <v>30859</v>
      </c>
      <c r="N34" s="188">
        <v>30</v>
      </c>
      <c r="O34" s="188">
        <v>138033</v>
      </c>
      <c r="Q34" s="317" t="s">
        <v>40</v>
      </c>
      <c r="R34" s="313"/>
      <c r="S34" s="193"/>
    </row>
    <row r="35" spans="1:19" ht="6" customHeight="1">
      <c r="A35" s="244"/>
      <c r="B35" s="245"/>
      <c r="D35" s="193"/>
      <c r="E35" s="193"/>
      <c r="Q35" s="246"/>
      <c r="R35" s="244"/>
      <c r="S35" s="193"/>
    </row>
    <row r="36" spans="1:19" ht="11.25" customHeight="1">
      <c r="A36" s="316" t="s">
        <v>319</v>
      </c>
      <c r="B36" s="318"/>
      <c r="D36" s="201">
        <f aca="true" t="shared" si="8" ref="D36:E40">SUM(F36,H36,J36,L36,N36)</f>
        <v>6321</v>
      </c>
      <c r="E36" s="201">
        <f t="shared" si="8"/>
        <v>8844263</v>
      </c>
      <c r="F36" s="203">
        <f>SUM(F37:F41)</f>
        <v>1463</v>
      </c>
      <c r="G36" s="203">
        <f aca="true" t="shared" si="9" ref="G36:O36">SUM(G37:G41)</f>
        <v>28044</v>
      </c>
      <c r="H36" s="203">
        <f t="shared" si="9"/>
        <v>2012</v>
      </c>
      <c r="I36" s="203">
        <f t="shared" si="9"/>
        <v>716629</v>
      </c>
      <c r="J36" s="203">
        <f t="shared" si="9"/>
        <v>1591</v>
      </c>
      <c r="K36" s="203">
        <f t="shared" si="9"/>
        <v>1188114</v>
      </c>
      <c r="L36" s="203">
        <f t="shared" si="9"/>
        <v>270</v>
      </c>
      <c r="M36" s="203">
        <f t="shared" si="9"/>
        <v>507617</v>
      </c>
      <c r="N36" s="203">
        <f t="shared" si="9"/>
        <v>985</v>
      </c>
      <c r="O36" s="203">
        <f t="shared" si="9"/>
        <v>6403859</v>
      </c>
      <c r="Q36" s="315" t="s">
        <v>319</v>
      </c>
      <c r="R36" s="316"/>
      <c r="S36" s="193"/>
    </row>
    <row r="37" spans="1:19" ht="11.25" customHeight="1">
      <c r="A37" s="313" t="s">
        <v>36</v>
      </c>
      <c r="B37" s="314"/>
      <c r="D37" s="193">
        <f t="shared" si="8"/>
        <v>138</v>
      </c>
      <c r="E37" s="193">
        <f t="shared" si="8"/>
        <v>505794</v>
      </c>
      <c r="F37" s="188">
        <v>0</v>
      </c>
      <c r="G37" s="188">
        <v>0</v>
      </c>
      <c r="H37" s="188">
        <v>1</v>
      </c>
      <c r="I37" s="188">
        <v>479</v>
      </c>
      <c r="J37" s="188">
        <v>5</v>
      </c>
      <c r="K37" s="188">
        <v>4799</v>
      </c>
      <c r="L37" s="188">
        <v>71</v>
      </c>
      <c r="M37" s="188">
        <v>102223</v>
      </c>
      <c r="N37" s="188">
        <v>61</v>
      </c>
      <c r="O37" s="188">
        <v>398293</v>
      </c>
      <c r="Q37" s="317" t="s">
        <v>36</v>
      </c>
      <c r="R37" s="313"/>
      <c r="S37" s="193"/>
    </row>
    <row r="38" spans="1:19" ht="11.25" customHeight="1">
      <c r="A38" s="313" t="s">
        <v>37</v>
      </c>
      <c r="B38" s="314"/>
      <c r="D38" s="193">
        <f t="shared" si="8"/>
        <v>4366</v>
      </c>
      <c r="E38" s="193">
        <f t="shared" si="8"/>
        <v>7977202</v>
      </c>
      <c r="F38" s="188">
        <v>75</v>
      </c>
      <c r="G38" s="188">
        <v>7425</v>
      </c>
      <c r="H38" s="188">
        <v>1808</v>
      </c>
      <c r="I38" s="188">
        <v>651608</v>
      </c>
      <c r="J38" s="188">
        <v>1409</v>
      </c>
      <c r="K38" s="188">
        <v>1028593</v>
      </c>
      <c r="L38" s="188">
        <v>164</v>
      </c>
      <c r="M38" s="188">
        <v>345831</v>
      </c>
      <c r="N38" s="188">
        <v>910</v>
      </c>
      <c r="O38" s="188">
        <v>5943745</v>
      </c>
      <c r="Q38" s="317" t="s">
        <v>37</v>
      </c>
      <c r="R38" s="313"/>
      <c r="S38" s="193"/>
    </row>
    <row r="39" spans="1:19" ht="11.25" customHeight="1">
      <c r="A39" s="313" t="s">
        <v>38</v>
      </c>
      <c r="B39" s="314"/>
      <c r="D39" s="193">
        <f t="shared" si="8"/>
        <v>1320</v>
      </c>
      <c r="E39" s="193">
        <f t="shared" si="8"/>
        <v>25328</v>
      </c>
      <c r="F39" s="188">
        <v>1297</v>
      </c>
      <c r="G39" s="188">
        <v>18127</v>
      </c>
      <c r="H39" s="188">
        <v>23</v>
      </c>
      <c r="I39" s="188">
        <v>7201</v>
      </c>
      <c r="J39" s="188">
        <v>0</v>
      </c>
      <c r="K39" s="188">
        <v>0</v>
      </c>
      <c r="L39" s="188">
        <v>0</v>
      </c>
      <c r="M39" s="188">
        <v>0</v>
      </c>
      <c r="N39" s="109">
        <v>0</v>
      </c>
      <c r="O39" s="109">
        <v>0</v>
      </c>
      <c r="Q39" s="317" t="s">
        <v>38</v>
      </c>
      <c r="R39" s="313"/>
      <c r="S39" s="193"/>
    </row>
    <row r="40" spans="1:19" ht="11.25" customHeight="1">
      <c r="A40" s="313" t="s">
        <v>39</v>
      </c>
      <c r="B40" s="314"/>
      <c r="D40" s="193">
        <f>SUM(F40,H40,J40,L40,N40)</f>
        <v>37</v>
      </c>
      <c r="E40" s="193">
        <f t="shared" si="8"/>
        <v>21943</v>
      </c>
      <c r="F40" s="188">
        <v>0</v>
      </c>
      <c r="G40" s="188">
        <v>0</v>
      </c>
      <c r="H40" s="188">
        <v>17</v>
      </c>
      <c r="I40" s="188">
        <v>6212</v>
      </c>
      <c r="J40" s="188">
        <v>19</v>
      </c>
      <c r="K40" s="188">
        <v>13701</v>
      </c>
      <c r="L40" s="188">
        <v>1</v>
      </c>
      <c r="M40" s="188">
        <v>2030</v>
      </c>
      <c r="N40" s="109">
        <v>0</v>
      </c>
      <c r="O40" s="109">
        <v>0</v>
      </c>
      <c r="Q40" s="317" t="s">
        <v>39</v>
      </c>
      <c r="R40" s="313"/>
      <c r="S40" s="193"/>
    </row>
    <row r="41" spans="1:19" ht="11.25" customHeight="1">
      <c r="A41" s="313" t="s">
        <v>40</v>
      </c>
      <c r="B41" s="314"/>
      <c r="D41" s="193">
        <f>SUM(F41,H41,J41,L41,N41)</f>
        <v>460</v>
      </c>
      <c r="E41" s="193">
        <f>SUM(G41,I41,K41,M41,O41)</f>
        <v>313996</v>
      </c>
      <c r="F41" s="188">
        <v>91</v>
      </c>
      <c r="G41" s="188">
        <v>2492</v>
      </c>
      <c r="H41" s="188">
        <v>163</v>
      </c>
      <c r="I41" s="188">
        <v>51129</v>
      </c>
      <c r="J41" s="188">
        <v>158</v>
      </c>
      <c r="K41" s="188">
        <v>141021</v>
      </c>
      <c r="L41" s="188">
        <v>34</v>
      </c>
      <c r="M41" s="188">
        <v>57533</v>
      </c>
      <c r="N41" s="188">
        <v>14</v>
      </c>
      <c r="O41" s="188">
        <v>61821</v>
      </c>
      <c r="Q41" s="317" t="s">
        <v>40</v>
      </c>
      <c r="R41" s="313"/>
      <c r="S41" s="193"/>
    </row>
    <row r="42" spans="1:19" ht="3" customHeight="1">
      <c r="A42" s="298"/>
      <c r="B42" s="299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2"/>
      <c r="R42" s="211"/>
      <c r="S42" s="193"/>
    </row>
    <row r="43" ht="3.75" customHeight="1"/>
    <row r="44" ht="12">
      <c r="A44" s="213" t="s">
        <v>43</v>
      </c>
    </row>
    <row r="45" ht="11.25" customHeight="1">
      <c r="A45" s="214" t="s">
        <v>44</v>
      </c>
    </row>
  </sheetData>
  <mergeCells count="75">
    <mergeCell ref="Q29:R29"/>
    <mergeCell ref="Q30:R30"/>
    <mergeCell ref="Q31:R31"/>
    <mergeCell ref="Q32:R32"/>
    <mergeCell ref="Q25:R25"/>
    <mergeCell ref="A34:B34"/>
    <mergeCell ref="A29:B29"/>
    <mergeCell ref="A42:B42"/>
    <mergeCell ref="A30:B30"/>
    <mergeCell ref="A31:B31"/>
    <mergeCell ref="A32:B32"/>
    <mergeCell ref="A33:B33"/>
    <mergeCell ref="Q33:R33"/>
    <mergeCell ref="Q34:R34"/>
    <mergeCell ref="Q18:R18"/>
    <mergeCell ref="Q19:R19"/>
    <mergeCell ref="Q20:R20"/>
    <mergeCell ref="Q28:R28"/>
    <mergeCell ref="Q21:R21"/>
    <mergeCell ref="Q26:R26"/>
    <mergeCell ref="Q27:R27"/>
    <mergeCell ref="Q22:R22"/>
    <mergeCell ref="Q23:R23"/>
    <mergeCell ref="Q24:R24"/>
    <mergeCell ref="Q16:R16"/>
    <mergeCell ref="Q17:R17"/>
    <mergeCell ref="Q10:R10"/>
    <mergeCell ref="Q11:R11"/>
    <mergeCell ref="Q12:R12"/>
    <mergeCell ref="Q13:R13"/>
    <mergeCell ref="Q14:R14"/>
    <mergeCell ref="Q8:R8"/>
    <mergeCell ref="Q9:R9"/>
    <mergeCell ref="Q15:R15"/>
    <mergeCell ref="L5:M5"/>
    <mergeCell ref="N5:O5"/>
    <mergeCell ref="Q5:R5"/>
    <mergeCell ref="Q6:R6"/>
    <mergeCell ref="A15:B15"/>
    <mergeCell ref="A26:B26"/>
    <mergeCell ref="A27:B27"/>
    <mergeCell ref="A22:B22"/>
    <mergeCell ref="A23:B23"/>
    <mergeCell ref="A24:B24"/>
    <mergeCell ref="A25:B25"/>
    <mergeCell ref="A9:B9"/>
    <mergeCell ref="A18:B18"/>
    <mergeCell ref="A19:B19"/>
    <mergeCell ref="A20:B20"/>
    <mergeCell ref="A10:B10"/>
    <mergeCell ref="A11:B11"/>
    <mergeCell ref="A12:B12"/>
    <mergeCell ref="A13:B13"/>
    <mergeCell ref="A17:B17"/>
    <mergeCell ref="A16:B16"/>
    <mergeCell ref="A38:B38"/>
    <mergeCell ref="A39:B39"/>
    <mergeCell ref="J5:K5"/>
    <mergeCell ref="F5:G5"/>
    <mergeCell ref="H5:I5"/>
    <mergeCell ref="A5:B5"/>
    <mergeCell ref="D5:E5"/>
    <mergeCell ref="A6:B6"/>
    <mergeCell ref="A7:B7"/>
    <mergeCell ref="A8:B8"/>
    <mergeCell ref="A40:B40"/>
    <mergeCell ref="A41:B41"/>
    <mergeCell ref="Q36:R36"/>
    <mergeCell ref="Q37:R37"/>
    <mergeCell ref="Q38:R38"/>
    <mergeCell ref="Q39:R39"/>
    <mergeCell ref="Q40:R40"/>
    <mergeCell ref="Q41:R41"/>
    <mergeCell ref="A36:B36"/>
    <mergeCell ref="A37:B3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"/>
  <sheetViews>
    <sheetView zoomScaleSheetLayoutView="50" workbookViewId="0" topLeftCell="A1">
      <pane xSplit="3" ySplit="7" topLeftCell="K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78" sqref="T78"/>
    </sheetView>
  </sheetViews>
  <sheetFormatPr defaultColWidth="9.00390625" defaultRowHeight="13.5"/>
  <cols>
    <col min="1" max="1" width="2.75390625" style="29" customWidth="1"/>
    <col min="2" max="2" width="15.375" style="29" customWidth="1"/>
    <col min="3" max="3" width="0.5" style="29" customWidth="1"/>
    <col min="4" max="4" width="8.625" style="217" customWidth="1"/>
    <col min="5" max="5" width="9.625" style="29" customWidth="1"/>
    <col min="6" max="6" width="8.625" style="29" customWidth="1"/>
    <col min="7" max="8" width="9.625" style="29" customWidth="1"/>
    <col min="9" max="9" width="8.625" style="29" customWidth="1"/>
    <col min="10" max="11" width="9.625" style="29" customWidth="1"/>
    <col min="12" max="12" width="8.625" style="34" customWidth="1"/>
    <col min="13" max="14" width="9.625" style="29" customWidth="1"/>
    <col min="15" max="15" width="8.625" style="29" customWidth="1"/>
    <col min="16" max="16" width="9.50390625" style="29" customWidth="1"/>
    <col min="17" max="17" width="9.625" style="29" customWidth="1"/>
    <col min="18" max="18" width="8.625" style="29" customWidth="1"/>
    <col min="19" max="19" width="2.75390625" style="29" customWidth="1"/>
    <col min="20" max="20" width="15.375" style="29" customWidth="1"/>
    <col min="21" max="16384" width="9.00390625" style="29" customWidth="1"/>
  </cols>
  <sheetData>
    <row r="1" spans="4:16" s="23" customFormat="1" ht="18" customHeight="1">
      <c r="D1" s="215"/>
      <c r="F1" s="26"/>
      <c r="G1" s="27"/>
      <c r="H1" s="25"/>
      <c r="I1" s="25"/>
      <c r="J1" s="26" t="s">
        <v>309</v>
      </c>
      <c r="K1" s="27" t="s">
        <v>308</v>
      </c>
      <c r="L1" s="25"/>
      <c r="M1" s="24"/>
      <c r="P1" s="24"/>
    </row>
    <row r="2" spans="1:16" ht="12" customHeight="1">
      <c r="A2" s="33"/>
      <c r="B2" s="30"/>
      <c r="C2" s="30"/>
      <c r="D2" s="216"/>
      <c r="E2" s="30"/>
      <c r="F2" s="30"/>
      <c r="G2" s="30"/>
      <c r="H2" s="30"/>
      <c r="I2" s="30"/>
      <c r="J2" s="30"/>
      <c r="K2" s="30"/>
      <c r="L2" s="31"/>
      <c r="M2" s="30"/>
      <c r="P2" s="30"/>
    </row>
    <row r="3" spans="1:20" ht="12" customHeight="1">
      <c r="A3" s="33"/>
      <c r="B3" s="30"/>
      <c r="C3" s="30"/>
      <c r="D3" s="216"/>
      <c r="E3" s="30"/>
      <c r="F3" s="30"/>
      <c r="G3" s="30"/>
      <c r="H3" s="30"/>
      <c r="I3" s="30"/>
      <c r="J3" s="30"/>
      <c r="K3" s="30"/>
      <c r="L3" s="31"/>
      <c r="M3" s="30"/>
      <c r="P3" s="30"/>
      <c r="R3" s="32"/>
      <c r="T3" s="32" t="s">
        <v>17</v>
      </c>
    </row>
    <row r="4" ht="4.5" customHeight="1"/>
    <row r="5" spans="1:20" ht="15" customHeight="1">
      <c r="A5" s="38"/>
      <c r="B5" s="36" t="s">
        <v>32</v>
      </c>
      <c r="C5" s="37"/>
      <c r="D5" s="274" t="s">
        <v>320</v>
      </c>
      <c r="E5" s="274"/>
      <c r="F5" s="278"/>
      <c r="G5" s="278">
        <v>13</v>
      </c>
      <c r="H5" s="275"/>
      <c r="I5" s="273"/>
      <c r="J5" s="275">
        <v>14</v>
      </c>
      <c r="K5" s="275"/>
      <c r="L5" s="273"/>
      <c r="M5" s="275">
        <v>15</v>
      </c>
      <c r="N5" s="275"/>
      <c r="O5" s="273"/>
      <c r="P5" s="302">
        <v>16</v>
      </c>
      <c r="Q5" s="302"/>
      <c r="R5" s="271"/>
      <c r="S5" s="256"/>
      <c r="T5" s="257" t="s">
        <v>32</v>
      </c>
    </row>
    <row r="6" spans="1:20" s="45" customFormat="1" ht="15" customHeight="1">
      <c r="A6" s="39" t="s">
        <v>45</v>
      </c>
      <c r="B6" s="44"/>
      <c r="C6" s="57"/>
      <c r="D6" s="251" t="s">
        <v>0</v>
      </c>
      <c r="E6" s="40" t="s">
        <v>46</v>
      </c>
      <c r="F6" s="57" t="s">
        <v>47</v>
      </c>
      <c r="G6" s="42" t="s">
        <v>0</v>
      </c>
      <c r="H6" s="42" t="s">
        <v>46</v>
      </c>
      <c r="I6" s="43" t="s">
        <v>47</v>
      </c>
      <c r="J6" s="43" t="s">
        <v>0</v>
      </c>
      <c r="K6" s="41" t="s">
        <v>46</v>
      </c>
      <c r="L6" s="43" t="s">
        <v>47</v>
      </c>
      <c r="M6" s="42" t="s">
        <v>0</v>
      </c>
      <c r="N6" s="42" t="s">
        <v>46</v>
      </c>
      <c r="O6" s="43" t="s">
        <v>47</v>
      </c>
      <c r="P6" s="42" t="s">
        <v>0</v>
      </c>
      <c r="Q6" s="42" t="s">
        <v>46</v>
      </c>
      <c r="R6" s="43" t="s">
        <v>47</v>
      </c>
      <c r="S6" s="258" t="s">
        <v>45</v>
      </c>
      <c r="T6" s="57"/>
    </row>
    <row r="7" spans="1:20" s="45" customFormat="1" ht="3.75" customHeight="1">
      <c r="A7" s="46"/>
      <c r="B7" s="47"/>
      <c r="C7" s="48"/>
      <c r="D7" s="218"/>
      <c r="E7" s="49"/>
      <c r="F7" s="49"/>
      <c r="G7" s="49"/>
      <c r="H7" s="49"/>
      <c r="I7" s="49"/>
      <c r="S7" s="259"/>
      <c r="T7" s="48"/>
    </row>
    <row r="8" spans="1:20" s="50" customFormat="1" ht="15" customHeight="1">
      <c r="A8" s="276" t="s">
        <v>265</v>
      </c>
      <c r="B8" s="277"/>
      <c r="C8" s="247"/>
      <c r="D8" s="228">
        <f>SUM(D9:D50,D63:D101)</f>
        <v>7540698</v>
      </c>
      <c r="E8" s="228">
        <f>SUM(E9:E50,E63:E101)</f>
        <v>4943292</v>
      </c>
      <c r="F8" s="228">
        <f>SUM(F9:F50,F63:F101)</f>
        <v>2597406</v>
      </c>
      <c r="G8" s="228">
        <f>SUM(H8:I8)</f>
        <v>8349456</v>
      </c>
      <c r="H8" s="228">
        <f>SUM(H9:H50,H63:H101)</f>
        <v>5753899</v>
      </c>
      <c r="I8" s="228">
        <f>SUM(I9:I50,I63:I101)</f>
        <v>2595557</v>
      </c>
      <c r="J8" s="228">
        <f>SUM(K8:L8)</f>
        <v>7443398</v>
      </c>
      <c r="K8" s="228">
        <f>SUM(K9:K50,K63:K101)</f>
        <v>5035941</v>
      </c>
      <c r="L8" s="228">
        <f>SUM(L9:L50,L63:L101)</f>
        <v>2407457</v>
      </c>
      <c r="M8" s="228">
        <f>SUM(N8:O8)</f>
        <v>6887816</v>
      </c>
      <c r="N8" s="229">
        <f>SUM(N9:N50,N63:N101)</f>
        <v>4696633</v>
      </c>
      <c r="O8" s="229">
        <f>SUM(O9:O50,O63:O101)</f>
        <v>2191183</v>
      </c>
      <c r="P8" s="228">
        <f aca="true" t="shared" si="0" ref="P8:P14">SUM(Q8:R8)</f>
        <v>7133426</v>
      </c>
      <c r="Q8" s="229">
        <f>SUM(Q9:Q50,Q63:Q101)</f>
        <v>4866387</v>
      </c>
      <c r="R8" s="229">
        <f>SUM(R9:R50,R63:R101)</f>
        <v>2267039</v>
      </c>
      <c r="S8" s="300" t="s">
        <v>265</v>
      </c>
      <c r="T8" s="301"/>
    </row>
    <row r="9" spans="1:20" ht="14.25" customHeight="1">
      <c r="A9" s="171">
        <v>1</v>
      </c>
      <c r="B9" s="173" t="s">
        <v>48</v>
      </c>
      <c r="C9" s="248"/>
      <c r="D9" s="230">
        <f aca="true" t="shared" si="1" ref="D9:D16">SUM(E9:F9)</f>
        <v>0</v>
      </c>
      <c r="E9" s="227">
        <v>0</v>
      </c>
      <c r="F9" s="227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17</v>
      </c>
      <c r="P9" s="231">
        <f t="shared" si="0"/>
        <v>21</v>
      </c>
      <c r="Q9" s="231">
        <v>0</v>
      </c>
      <c r="R9" s="231">
        <v>21</v>
      </c>
      <c r="S9" s="260">
        <v>1</v>
      </c>
      <c r="T9" s="248" t="s">
        <v>48</v>
      </c>
    </row>
    <row r="10" spans="1:20" ht="14.25" customHeight="1">
      <c r="A10" s="171">
        <v>2</v>
      </c>
      <c r="B10" s="173" t="s">
        <v>49</v>
      </c>
      <c r="C10" s="248"/>
      <c r="D10" s="230">
        <f t="shared" si="1"/>
        <v>42</v>
      </c>
      <c r="E10" s="227">
        <v>42</v>
      </c>
      <c r="F10" s="227">
        <v>0</v>
      </c>
      <c r="G10" s="230">
        <f aca="true" t="shared" si="2" ref="G10:G43">SUM(H10:I10)</f>
        <v>49</v>
      </c>
      <c r="H10" s="232">
        <v>49</v>
      </c>
      <c r="I10" s="231">
        <v>0</v>
      </c>
      <c r="J10" s="232">
        <f aca="true" t="shared" si="3" ref="J10:J44">SUM(K10:L10)</f>
        <v>6352</v>
      </c>
      <c r="K10" s="232">
        <v>52</v>
      </c>
      <c r="L10" s="231">
        <v>6300</v>
      </c>
      <c r="M10" s="232">
        <f>SUM(N10:O10)</f>
        <v>524</v>
      </c>
      <c r="N10" s="231">
        <v>24</v>
      </c>
      <c r="O10" s="231">
        <v>500</v>
      </c>
      <c r="P10" s="231">
        <f t="shared" si="0"/>
        <v>30</v>
      </c>
      <c r="Q10" s="231">
        <v>30</v>
      </c>
      <c r="R10" s="231">
        <v>0</v>
      </c>
      <c r="S10" s="260">
        <v>2</v>
      </c>
      <c r="T10" s="248" t="s">
        <v>49</v>
      </c>
    </row>
    <row r="11" spans="1:20" ht="14.25" customHeight="1">
      <c r="A11" s="171">
        <v>3</v>
      </c>
      <c r="B11" s="173" t="s">
        <v>292</v>
      </c>
      <c r="C11" s="248"/>
      <c r="D11" s="230">
        <f t="shared" si="1"/>
        <v>0</v>
      </c>
      <c r="E11" s="227">
        <v>0</v>
      </c>
      <c r="F11" s="227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31">
        <v>0</v>
      </c>
      <c r="P11" s="231">
        <f t="shared" si="0"/>
        <v>0</v>
      </c>
      <c r="Q11" s="231">
        <v>0</v>
      </c>
      <c r="R11" s="231">
        <v>0</v>
      </c>
      <c r="S11" s="260">
        <v>3</v>
      </c>
      <c r="T11" s="248" t="s">
        <v>332</v>
      </c>
    </row>
    <row r="12" spans="1:20" ht="14.25" customHeight="1">
      <c r="A12" s="171">
        <v>4</v>
      </c>
      <c r="B12" s="173" t="s">
        <v>52</v>
      </c>
      <c r="C12" s="248"/>
      <c r="D12" s="230">
        <f t="shared" si="1"/>
        <v>5</v>
      </c>
      <c r="E12" s="227">
        <v>0</v>
      </c>
      <c r="F12" s="227">
        <v>5</v>
      </c>
      <c r="G12" s="230">
        <f t="shared" si="2"/>
        <v>7</v>
      </c>
      <c r="H12" s="231">
        <v>0</v>
      </c>
      <c r="I12" s="232">
        <v>7</v>
      </c>
      <c r="J12" s="232">
        <f t="shared" si="3"/>
        <v>22</v>
      </c>
      <c r="K12" s="231">
        <v>0</v>
      </c>
      <c r="L12" s="232">
        <v>22</v>
      </c>
      <c r="M12" s="232">
        <f>SUM(N12:O12)</f>
        <v>4</v>
      </c>
      <c r="N12" s="231">
        <v>0</v>
      </c>
      <c r="O12" s="231">
        <v>4</v>
      </c>
      <c r="P12" s="231">
        <f t="shared" si="0"/>
        <v>5</v>
      </c>
      <c r="Q12" s="231">
        <v>0</v>
      </c>
      <c r="R12" s="231">
        <v>5</v>
      </c>
      <c r="S12" s="260">
        <v>4</v>
      </c>
      <c r="T12" s="248" t="s">
        <v>52</v>
      </c>
    </row>
    <row r="13" spans="1:20" ht="14.25" customHeight="1">
      <c r="A13" s="171">
        <v>5</v>
      </c>
      <c r="B13" s="173" t="s">
        <v>54</v>
      </c>
      <c r="C13" s="248"/>
      <c r="D13" s="230">
        <f t="shared" si="1"/>
        <v>0</v>
      </c>
      <c r="E13" s="227">
        <v>0</v>
      </c>
      <c r="F13" s="227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f t="shared" si="0"/>
        <v>17</v>
      </c>
      <c r="Q13" s="231">
        <v>0</v>
      </c>
      <c r="R13" s="231">
        <v>17</v>
      </c>
      <c r="S13" s="260">
        <v>5</v>
      </c>
      <c r="T13" s="248" t="s">
        <v>54</v>
      </c>
    </row>
    <row r="14" spans="1:20" ht="14.25" customHeight="1">
      <c r="A14" s="171">
        <v>6</v>
      </c>
      <c r="B14" s="173" t="s">
        <v>50</v>
      </c>
      <c r="C14" s="248"/>
      <c r="D14" s="230">
        <f t="shared" si="1"/>
        <v>683</v>
      </c>
      <c r="E14" s="227">
        <v>98</v>
      </c>
      <c r="F14" s="227">
        <v>585</v>
      </c>
      <c r="G14" s="230">
        <f t="shared" si="2"/>
        <v>1086</v>
      </c>
      <c r="H14" s="232">
        <v>113</v>
      </c>
      <c r="I14" s="232">
        <v>973</v>
      </c>
      <c r="J14" s="232">
        <f t="shared" si="3"/>
        <v>565</v>
      </c>
      <c r="K14" s="232">
        <v>108</v>
      </c>
      <c r="L14" s="232">
        <v>457</v>
      </c>
      <c r="M14" s="232">
        <f>SUM(N14:O14)</f>
        <v>679</v>
      </c>
      <c r="N14" s="231">
        <v>60</v>
      </c>
      <c r="O14" s="231">
        <v>619</v>
      </c>
      <c r="P14" s="232">
        <f t="shared" si="0"/>
        <v>286</v>
      </c>
      <c r="Q14" s="231">
        <v>70</v>
      </c>
      <c r="R14" s="231">
        <v>216</v>
      </c>
      <c r="S14" s="260">
        <v>6</v>
      </c>
      <c r="T14" s="248" t="s">
        <v>50</v>
      </c>
    </row>
    <row r="15" spans="1:20" ht="14.25" customHeight="1">
      <c r="A15" s="171">
        <v>7</v>
      </c>
      <c r="B15" s="173" t="s">
        <v>51</v>
      </c>
      <c r="C15" s="248"/>
      <c r="D15" s="230">
        <f t="shared" si="1"/>
        <v>224</v>
      </c>
      <c r="E15" s="227">
        <v>224</v>
      </c>
      <c r="F15" s="227">
        <v>0</v>
      </c>
      <c r="G15" s="230">
        <f t="shared" si="2"/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17</v>
      </c>
      <c r="P15" s="231">
        <v>0</v>
      </c>
      <c r="Q15" s="231">
        <v>0</v>
      </c>
      <c r="R15" s="231">
        <v>0</v>
      </c>
      <c r="S15" s="260">
        <v>7</v>
      </c>
      <c r="T15" s="248" t="s">
        <v>51</v>
      </c>
    </row>
    <row r="16" spans="1:20" ht="14.25" customHeight="1">
      <c r="A16" s="171">
        <v>8</v>
      </c>
      <c r="B16" s="173" t="s">
        <v>53</v>
      </c>
      <c r="C16" s="248"/>
      <c r="D16" s="230">
        <f t="shared" si="1"/>
        <v>15798</v>
      </c>
      <c r="E16" s="227">
        <v>0</v>
      </c>
      <c r="F16" s="227">
        <v>15798</v>
      </c>
      <c r="G16" s="230">
        <f t="shared" si="2"/>
        <v>14734</v>
      </c>
      <c r="H16" s="232">
        <v>492</v>
      </c>
      <c r="I16" s="232">
        <v>14242</v>
      </c>
      <c r="J16" s="232">
        <f t="shared" si="3"/>
        <v>10524</v>
      </c>
      <c r="K16" s="232">
        <v>214</v>
      </c>
      <c r="L16" s="232">
        <v>10310</v>
      </c>
      <c r="M16" s="232">
        <f>SUM(N16:O16)</f>
        <v>10430</v>
      </c>
      <c r="N16" s="231">
        <v>0</v>
      </c>
      <c r="O16" s="231">
        <v>10430</v>
      </c>
      <c r="P16" s="232">
        <f>SUM(Q16:R16)</f>
        <v>11797</v>
      </c>
      <c r="Q16" s="231">
        <v>0</v>
      </c>
      <c r="R16" s="231">
        <v>11797</v>
      </c>
      <c r="S16" s="260">
        <v>8</v>
      </c>
      <c r="T16" s="248" t="s">
        <v>53</v>
      </c>
    </row>
    <row r="17" spans="1:20" ht="14.25" customHeight="1">
      <c r="A17" s="171">
        <v>9</v>
      </c>
      <c r="B17" s="173" t="s">
        <v>55</v>
      </c>
      <c r="C17" s="248"/>
      <c r="D17" s="230">
        <f aca="true" t="shared" si="4" ref="D17:D50">SUM(E17:F17)</f>
        <v>0</v>
      </c>
      <c r="E17" s="227">
        <v>0</v>
      </c>
      <c r="F17" s="227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60">
        <v>9</v>
      </c>
      <c r="T17" s="248" t="s">
        <v>55</v>
      </c>
    </row>
    <row r="18" spans="1:20" ht="14.25" customHeight="1">
      <c r="A18" s="171">
        <v>10</v>
      </c>
      <c r="B18" s="173" t="s">
        <v>56</v>
      </c>
      <c r="C18" s="248"/>
      <c r="D18" s="230">
        <f t="shared" si="4"/>
        <v>0</v>
      </c>
      <c r="E18" s="227">
        <v>0</v>
      </c>
      <c r="F18" s="227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60">
        <v>10</v>
      </c>
      <c r="T18" s="248" t="s">
        <v>56</v>
      </c>
    </row>
    <row r="19" spans="1:20" ht="14.25" customHeight="1">
      <c r="A19" s="171">
        <v>11</v>
      </c>
      <c r="B19" s="173" t="s">
        <v>57</v>
      </c>
      <c r="C19" s="248"/>
      <c r="D19" s="230">
        <f t="shared" si="4"/>
        <v>5653</v>
      </c>
      <c r="E19" s="227">
        <v>1426</v>
      </c>
      <c r="F19" s="227">
        <v>4227</v>
      </c>
      <c r="G19" s="230">
        <f t="shared" si="2"/>
        <v>5428</v>
      </c>
      <c r="H19" s="232">
        <v>1952</v>
      </c>
      <c r="I19" s="232">
        <v>3476</v>
      </c>
      <c r="J19" s="232">
        <f t="shared" si="3"/>
        <v>5450</v>
      </c>
      <c r="K19" s="232">
        <v>1701</v>
      </c>
      <c r="L19" s="232">
        <v>3749</v>
      </c>
      <c r="M19" s="232">
        <f>SUM(N19:O19)</f>
        <v>3246</v>
      </c>
      <c r="N19" s="231">
        <v>1157</v>
      </c>
      <c r="O19" s="231">
        <v>2089</v>
      </c>
      <c r="P19" s="232">
        <f>SUM(Q19:R19)</f>
        <v>3257</v>
      </c>
      <c r="Q19" s="231">
        <v>1224</v>
      </c>
      <c r="R19" s="231">
        <v>2033</v>
      </c>
      <c r="S19" s="260">
        <v>11</v>
      </c>
      <c r="T19" s="248" t="s">
        <v>57</v>
      </c>
    </row>
    <row r="20" spans="1:20" ht="14.25" customHeight="1">
      <c r="A20" s="171">
        <v>12</v>
      </c>
      <c r="B20" s="173" t="s">
        <v>58</v>
      </c>
      <c r="C20" s="248"/>
      <c r="D20" s="230">
        <f t="shared" si="4"/>
        <v>20737</v>
      </c>
      <c r="E20" s="227">
        <v>2543</v>
      </c>
      <c r="F20" s="227">
        <v>18194</v>
      </c>
      <c r="G20" s="230">
        <f t="shared" si="2"/>
        <v>16285</v>
      </c>
      <c r="H20" s="232">
        <v>2842</v>
      </c>
      <c r="I20" s="232">
        <v>13443</v>
      </c>
      <c r="J20" s="232">
        <f t="shared" si="3"/>
        <v>7396</v>
      </c>
      <c r="K20" s="232">
        <v>822</v>
      </c>
      <c r="L20" s="232">
        <v>6574</v>
      </c>
      <c r="M20" s="232">
        <f>SUM(N20:O20)</f>
        <v>3137</v>
      </c>
      <c r="N20" s="231">
        <v>0</v>
      </c>
      <c r="O20" s="231">
        <v>3137</v>
      </c>
      <c r="P20" s="232">
        <f>SUM(Q20:R20)</f>
        <v>5139</v>
      </c>
      <c r="Q20" s="231">
        <v>0</v>
      </c>
      <c r="R20" s="231">
        <v>5139</v>
      </c>
      <c r="S20" s="260">
        <v>12</v>
      </c>
      <c r="T20" s="248" t="s">
        <v>58</v>
      </c>
    </row>
    <row r="21" spans="1:20" ht="14.25" customHeight="1">
      <c r="A21" s="171">
        <v>13</v>
      </c>
      <c r="B21" s="173" t="s">
        <v>62</v>
      </c>
      <c r="C21" s="248"/>
      <c r="D21" s="230">
        <f t="shared" si="4"/>
        <v>783</v>
      </c>
      <c r="E21" s="227">
        <v>0</v>
      </c>
      <c r="F21" s="227">
        <v>783</v>
      </c>
      <c r="G21" s="230">
        <f t="shared" si="2"/>
        <v>2170</v>
      </c>
      <c r="H21" s="231">
        <v>0</v>
      </c>
      <c r="I21" s="232">
        <v>2170</v>
      </c>
      <c r="J21" s="232">
        <f t="shared" si="3"/>
        <v>1847</v>
      </c>
      <c r="K21" s="231">
        <v>55</v>
      </c>
      <c r="L21" s="232">
        <v>1792</v>
      </c>
      <c r="M21" s="232">
        <f>SUM(N21:O21)</f>
        <v>806</v>
      </c>
      <c r="N21" s="231">
        <v>160</v>
      </c>
      <c r="O21" s="231">
        <v>646</v>
      </c>
      <c r="P21" s="232">
        <f>SUM(Q21:R21)</f>
        <v>798</v>
      </c>
      <c r="Q21" s="231">
        <v>118</v>
      </c>
      <c r="R21" s="231">
        <v>680</v>
      </c>
      <c r="S21" s="260">
        <v>13</v>
      </c>
      <c r="T21" s="248" t="s">
        <v>62</v>
      </c>
    </row>
    <row r="22" spans="1:20" ht="14.25" customHeight="1">
      <c r="A22" s="171">
        <v>14</v>
      </c>
      <c r="B22" s="173" t="s">
        <v>59</v>
      </c>
      <c r="C22" s="248"/>
      <c r="D22" s="230">
        <f t="shared" si="4"/>
        <v>0</v>
      </c>
      <c r="E22" s="227">
        <v>0</v>
      </c>
      <c r="F22" s="227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31">
        <v>0</v>
      </c>
      <c r="Q22" s="231">
        <v>0</v>
      </c>
      <c r="R22" s="231">
        <v>0</v>
      </c>
      <c r="S22" s="260">
        <v>14</v>
      </c>
      <c r="T22" s="248" t="s">
        <v>59</v>
      </c>
    </row>
    <row r="23" spans="1:20" ht="14.25" customHeight="1">
      <c r="A23" s="171">
        <v>15</v>
      </c>
      <c r="B23" s="173" t="s">
        <v>64</v>
      </c>
      <c r="C23" s="248"/>
      <c r="D23" s="230">
        <f t="shared" si="4"/>
        <v>6741</v>
      </c>
      <c r="E23" s="227">
        <v>6720</v>
      </c>
      <c r="F23" s="227">
        <v>21</v>
      </c>
      <c r="G23" s="230">
        <f t="shared" si="2"/>
        <v>7957</v>
      </c>
      <c r="H23" s="232">
        <v>3400</v>
      </c>
      <c r="I23" s="232">
        <v>4557</v>
      </c>
      <c r="J23" s="232">
        <f t="shared" si="3"/>
        <v>14917</v>
      </c>
      <c r="K23" s="232">
        <v>7160</v>
      </c>
      <c r="L23" s="232">
        <v>7757</v>
      </c>
      <c r="M23" s="232">
        <f aca="true" t="shared" si="5" ref="M23:M30">SUM(N23:O23)</f>
        <v>1249</v>
      </c>
      <c r="N23" s="231">
        <v>271</v>
      </c>
      <c r="O23" s="231">
        <v>978</v>
      </c>
      <c r="P23" s="232">
        <f aca="true" t="shared" si="6" ref="P23:P30">SUM(Q23:R23)</f>
        <v>1114</v>
      </c>
      <c r="Q23" s="231">
        <v>500</v>
      </c>
      <c r="R23" s="231">
        <v>614</v>
      </c>
      <c r="S23" s="260">
        <v>15</v>
      </c>
      <c r="T23" s="248" t="s">
        <v>64</v>
      </c>
    </row>
    <row r="24" spans="1:20" ht="14.25" customHeight="1">
      <c r="A24" s="171">
        <v>16</v>
      </c>
      <c r="B24" s="173" t="s">
        <v>65</v>
      </c>
      <c r="C24" s="248"/>
      <c r="D24" s="230">
        <f t="shared" si="4"/>
        <v>2510</v>
      </c>
      <c r="E24" s="227">
        <v>0</v>
      </c>
      <c r="F24" s="227">
        <v>2510</v>
      </c>
      <c r="G24" s="230">
        <f t="shared" si="2"/>
        <v>1027</v>
      </c>
      <c r="H24" s="232">
        <v>17</v>
      </c>
      <c r="I24" s="232">
        <v>1010</v>
      </c>
      <c r="J24" s="232">
        <f t="shared" si="3"/>
        <v>670</v>
      </c>
      <c r="K24" s="232">
        <v>0</v>
      </c>
      <c r="L24" s="232">
        <v>670</v>
      </c>
      <c r="M24" s="232">
        <f t="shared" si="5"/>
        <v>148</v>
      </c>
      <c r="N24" s="231">
        <v>17</v>
      </c>
      <c r="O24" s="231">
        <v>131</v>
      </c>
      <c r="P24" s="232">
        <f t="shared" si="6"/>
        <v>223</v>
      </c>
      <c r="Q24" s="231">
        <v>0</v>
      </c>
      <c r="R24" s="231">
        <v>223</v>
      </c>
      <c r="S24" s="260">
        <v>16</v>
      </c>
      <c r="T24" s="248" t="s">
        <v>65</v>
      </c>
    </row>
    <row r="25" spans="1:20" ht="14.25" customHeight="1">
      <c r="A25" s="171">
        <v>17</v>
      </c>
      <c r="B25" s="173" t="s">
        <v>60</v>
      </c>
      <c r="C25" s="248"/>
      <c r="D25" s="230">
        <f t="shared" si="4"/>
        <v>2706</v>
      </c>
      <c r="E25" s="227">
        <v>2643</v>
      </c>
      <c r="F25" s="227">
        <v>63</v>
      </c>
      <c r="G25" s="230">
        <f t="shared" si="2"/>
        <v>2268</v>
      </c>
      <c r="H25" s="232">
        <v>2108</v>
      </c>
      <c r="I25" s="232">
        <v>160</v>
      </c>
      <c r="J25" s="232">
        <f t="shared" si="3"/>
        <v>211</v>
      </c>
      <c r="K25" s="232">
        <v>64</v>
      </c>
      <c r="L25" s="232">
        <v>147</v>
      </c>
      <c r="M25" s="232">
        <f t="shared" si="5"/>
        <v>379</v>
      </c>
      <c r="N25" s="231">
        <v>193</v>
      </c>
      <c r="O25" s="231">
        <v>186</v>
      </c>
      <c r="P25" s="232">
        <f t="shared" si="6"/>
        <v>106</v>
      </c>
      <c r="Q25" s="231">
        <v>0</v>
      </c>
      <c r="R25" s="231">
        <v>106</v>
      </c>
      <c r="S25" s="260">
        <v>17</v>
      </c>
      <c r="T25" s="248" t="s">
        <v>60</v>
      </c>
    </row>
    <row r="26" spans="1:20" ht="14.25" customHeight="1">
      <c r="A26" s="171">
        <v>18</v>
      </c>
      <c r="B26" s="173" t="s">
        <v>61</v>
      </c>
      <c r="C26" s="248"/>
      <c r="D26" s="230">
        <f t="shared" si="4"/>
        <v>101168</v>
      </c>
      <c r="E26" s="227">
        <v>0</v>
      </c>
      <c r="F26" s="227">
        <v>101168</v>
      </c>
      <c r="G26" s="230">
        <f t="shared" si="2"/>
        <v>166528</v>
      </c>
      <c r="H26" s="231">
        <v>0</v>
      </c>
      <c r="I26" s="232">
        <v>166528</v>
      </c>
      <c r="J26" s="232">
        <f t="shared" si="3"/>
        <v>180952</v>
      </c>
      <c r="K26" s="231">
        <v>0</v>
      </c>
      <c r="L26" s="232">
        <v>180952</v>
      </c>
      <c r="M26" s="232">
        <f t="shared" si="5"/>
        <v>144316</v>
      </c>
      <c r="N26" s="231">
        <v>0</v>
      </c>
      <c r="O26" s="231">
        <v>144316</v>
      </c>
      <c r="P26" s="232">
        <f t="shared" si="6"/>
        <v>191688</v>
      </c>
      <c r="Q26" s="231">
        <v>1380</v>
      </c>
      <c r="R26" s="231">
        <v>190308</v>
      </c>
      <c r="S26" s="260">
        <v>18</v>
      </c>
      <c r="T26" s="248" t="s">
        <v>61</v>
      </c>
    </row>
    <row r="27" spans="1:20" ht="14.25" customHeight="1">
      <c r="A27" s="171">
        <v>19</v>
      </c>
      <c r="B27" s="173" t="s">
        <v>63</v>
      </c>
      <c r="C27" s="248"/>
      <c r="D27" s="230">
        <f t="shared" si="4"/>
        <v>0</v>
      </c>
      <c r="E27" s="227">
        <v>0</v>
      </c>
      <c r="F27" s="227">
        <v>0</v>
      </c>
      <c r="G27" s="231">
        <v>0</v>
      </c>
      <c r="H27" s="231">
        <v>0</v>
      </c>
      <c r="I27" s="232">
        <v>200</v>
      </c>
      <c r="J27" s="232">
        <f t="shared" si="3"/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211</v>
      </c>
      <c r="P27" s="231">
        <v>0</v>
      </c>
      <c r="Q27" s="231">
        <v>0</v>
      </c>
      <c r="R27" s="231">
        <v>189</v>
      </c>
      <c r="S27" s="260">
        <v>19</v>
      </c>
      <c r="T27" s="248" t="s">
        <v>63</v>
      </c>
    </row>
    <row r="28" spans="1:20" ht="14.25" customHeight="1">
      <c r="A28" s="171">
        <v>20</v>
      </c>
      <c r="B28" s="173" t="s">
        <v>70</v>
      </c>
      <c r="C28" s="248"/>
      <c r="D28" s="230">
        <f t="shared" si="4"/>
        <v>0</v>
      </c>
      <c r="E28" s="227">
        <v>0</v>
      </c>
      <c r="F28" s="227">
        <v>0</v>
      </c>
      <c r="G28" s="231">
        <v>0</v>
      </c>
      <c r="H28" s="231">
        <v>0</v>
      </c>
      <c r="I28" s="232">
        <v>2643</v>
      </c>
      <c r="J28" s="232">
        <f>SUM(K28:L28)</f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4900</v>
      </c>
      <c r="P28" s="231">
        <v>0</v>
      </c>
      <c r="Q28" s="231">
        <v>0</v>
      </c>
      <c r="R28" s="231">
        <v>5321</v>
      </c>
      <c r="S28" s="260">
        <v>20</v>
      </c>
      <c r="T28" s="248" t="s">
        <v>70</v>
      </c>
    </row>
    <row r="29" spans="1:20" ht="14.25" customHeight="1">
      <c r="A29" s="171">
        <v>21</v>
      </c>
      <c r="B29" s="173" t="s">
        <v>71</v>
      </c>
      <c r="C29" s="248"/>
      <c r="D29" s="230">
        <f t="shared" si="4"/>
        <v>460697</v>
      </c>
      <c r="E29" s="227">
        <v>6410</v>
      </c>
      <c r="F29" s="227">
        <v>454287</v>
      </c>
      <c r="G29" s="230">
        <f t="shared" si="2"/>
        <v>438587</v>
      </c>
      <c r="H29" s="232">
        <v>1240</v>
      </c>
      <c r="I29" s="232">
        <v>437347</v>
      </c>
      <c r="J29" s="232">
        <f t="shared" si="3"/>
        <v>412337</v>
      </c>
      <c r="K29" s="232">
        <v>1855</v>
      </c>
      <c r="L29" s="232">
        <v>410482</v>
      </c>
      <c r="M29" s="232">
        <f t="shared" si="5"/>
        <v>346101</v>
      </c>
      <c r="N29" s="231">
        <v>2502</v>
      </c>
      <c r="O29" s="231">
        <v>343599</v>
      </c>
      <c r="P29" s="232">
        <f t="shared" si="6"/>
        <v>354311</v>
      </c>
      <c r="Q29" s="231">
        <v>580</v>
      </c>
      <c r="R29" s="231">
        <v>353731</v>
      </c>
      <c r="S29" s="260">
        <v>21</v>
      </c>
      <c r="T29" s="248" t="s">
        <v>71</v>
      </c>
    </row>
    <row r="30" spans="1:20" ht="14.25" customHeight="1">
      <c r="A30" s="171">
        <v>22</v>
      </c>
      <c r="B30" s="173" t="s">
        <v>73</v>
      </c>
      <c r="C30" s="248"/>
      <c r="D30" s="230">
        <f t="shared" si="4"/>
        <v>45739</v>
      </c>
      <c r="E30" s="227">
        <v>44405</v>
      </c>
      <c r="F30" s="227">
        <v>1334</v>
      </c>
      <c r="G30" s="230">
        <f t="shared" si="2"/>
        <v>4913</v>
      </c>
      <c r="H30" s="232">
        <v>53</v>
      </c>
      <c r="I30" s="232">
        <v>4860</v>
      </c>
      <c r="J30" s="232">
        <f t="shared" si="3"/>
        <v>4130</v>
      </c>
      <c r="K30" s="232">
        <v>21</v>
      </c>
      <c r="L30" s="232">
        <v>4109</v>
      </c>
      <c r="M30" s="232">
        <f t="shared" si="5"/>
        <v>4215</v>
      </c>
      <c r="N30" s="231">
        <v>0</v>
      </c>
      <c r="O30" s="231">
        <v>4215</v>
      </c>
      <c r="P30" s="232">
        <f t="shared" si="6"/>
        <v>1972</v>
      </c>
      <c r="Q30" s="231">
        <v>0</v>
      </c>
      <c r="R30" s="231">
        <v>1972</v>
      </c>
      <c r="S30" s="260">
        <v>22</v>
      </c>
      <c r="T30" s="248" t="s">
        <v>73</v>
      </c>
    </row>
    <row r="31" spans="1:20" ht="14.25" customHeight="1">
      <c r="A31" s="171">
        <v>23</v>
      </c>
      <c r="B31" s="173" t="s">
        <v>66</v>
      </c>
      <c r="C31" s="248"/>
      <c r="D31" s="230">
        <f t="shared" si="4"/>
        <v>0</v>
      </c>
      <c r="E31" s="227">
        <v>0</v>
      </c>
      <c r="F31" s="227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231">
        <v>0</v>
      </c>
      <c r="N31" s="231">
        <v>0</v>
      </c>
      <c r="O31" s="231">
        <v>0</v>
      </c>
      <c r="P31" s="231">
        <v>0</v>
      </c>
      <c r="Q31" s="231">
        <v>0</v>
      </c>
      <c r="R31" s="231">
        <v>0</v>
      </c>
      <c r="S31" s="260">
        <v>23</v>
      </c>
      <c r="T31" s="248" t="s">
        <v>66</v>
      </c>
    </row>
    <row r="32" spans="1:20" ht="14.25" customHeight="1">
      <c r="A32" s="171">
        <v>24</v>
      </c>
      <c r="B32" s="173" t="s">
        <v>67</v>
      </c>
      <c r="C32" s="248"/>
      <c r="D32" s="230">
        <f t="shared" si="4"/>
        <v>11642</v>
      </c>
      <c r="E32" s="227">
        <v>0</v>
      </c>
      <c r="F32" s="227">
        <v>11642</v>
      </c>
      <c r="G32" s="230">
        <f t="shared" si="2"/>
        <v>10045</v>
      </c>
      <c r="H32" s="231">
        <v>0</v>
      </c>
      <c r="I32" s="232">
        <v>10045</v>
      </c>
      <c r="J32" s="232">
        <f t="shared" si="3"/>
        <v>13820</v>
      </c>
      <c r="K32" s="231">
        <v>0</v>
      </c>
      <c r="L32" s="232">
        <v>13820</v>
      </c>
      <c r="M32" s="232">
        <f>SUM(N32:O32)</f>
        <v>10296</v>
      </c>
      <c r="N32" s="231">
        <v>0</v>
      </c>
      <c r="O32" s="231">
        <v>10296</v>
      </c>
      <c r="P32" s="232">
        <f>SUM(Q32:R32)</f>
        <v>12389</v>
      </c>
      <c r="Q32" s="231">
        <v>0</v>
      </c>
      <c r="R32" s="231">
        <v>12389</v>
      </c>
      <c r="S32" s="260">
        <v>24</v>
      </c>
      <c r="T32" s="248" t="s">
        <v>67</v>
      </c>
    </row>
    <row r="33" spans="1:20" ht="14.25" customHeight="1">
      <c r="A33" s="171">
        <v>25</v>
      </c>
      <c r="B33" s="173" t="s">
        <v>68</v>
      </c>
      <c r="C33" s="248"/>
      <c r="D33" s="230">
        <f t="shared" si="4"/>
        <v>2141256</v>
      </c>
      <c r="E33" s="227">
        <v>2078096</v>
      </c>
      <c r="F33" s="227">
        <v>63160</v>
      </c>
      <c r="G33" s="230">
        <f t="shared" si="2"/>
        <v>2205345</v>
      </c>
      <c r="H33" s="232">
        <v>2128980</v>
      </c>
      <c r="I33" s="232">
        <v>76365</v>
      </c>
      <c r="J33" s="232">
        <f t="shared" si="3"/>
        <v>2323955</v>
      </c>
      <c r="K33" s="232">
        <v>2283999</v>
      </c>
      <c r="L33" s="232">
        <v>39956</v>
      </c>
      <c r="M33" s="232">
        <f>SUM(N33:O33)</f>
        <v>2021503</v>
      </c>
      <c r="N33" s="231">
        <v>2021503</v>
      </c>
      <c r="O33" s="231">
        <v>0</v>
      </c>
      <c r="P33" s="232">
        <f>SUM(Q33:R33)</f>
        <v>2319853</v>
      </c>
      <c r="Q33" s="231">
        <v>2319853</v>
      </c>
      <c r="R33" s="231">
        <v>0</v>
      </c>
      <c r="S33" s="260">
        <v>25</v>
      </c>
      <c r="T33" s="248" t="s">
        <v>68</v>
      </c>
    </row>
    <row r="34" spans="1:20" ht="14.25" customHeight="1">
      <c r="A34" s="171">
        <v>26</v>
      </c>
      <c r="B34" s="173" t="s">
        <v>69</v>
      </c>
      <c r="C34" s="248"/>
      <c r="D34" s="230">
        <f t="shared" si="4"/>
        <v>0</v>
      </c>
      <c r="E34" s="227">
        <v>0</v>
      </c>
      <c r="F34" s="227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218</v>
      </c>
      <c r="P34" s="231">
        <v>0</v>
      </c>
      <c r="Q34" s="231">
        <v>0</v>
      </c>
      <c r="R34" s="231">
        <v>250</v>
      </c>
      <c r="S34" s="260">
        <v>26</v>
      </c>
      <c r="T34" s="248" t="s">
        <v>69</v>
      </c>
    </row>
    <row r="35" spans="1:20" ht="14.25" customHeight="1">
      <c r="A35" s="171">
        <v>27</v>
      </c>
      <c r="B35" s="173" t="s">
        <v>78</v>
      </c>
      <c r="C35" s="248"/>
      <c r="D35" s="230">
        <f t="shared" si="4"/>
        <v>2012872</v>
      </c>
      <c r="E35" s="227">
        <v>1667873</v>
      </c>
      <c r="F35" s="227">
        <v>344999</v>
      </c>
      <c r="G35" s="230">
        <f t="shared" si="2"/>
        <v>2740025</v>
      </c>
      <c r="H35" s="232">
        <v>2375463</v>
      </c>
      <c r="I35" s="232">
        <v>364562</v>
      </c>
      <c r="J35" s="232">
        <f t="shared" si="3"/>
        <v>1844975</v>
      </c>
      <c r="K35" s="232">
        <v>1482731</v>
      </c>
      <c r="L35" s="232">
        <v>362244</v>
      </c>
      <c r="M35" s="232">
        <f>SUM(N35:O35)</f>
        <v>1685154</v>
      </c>
      <c r="N35" s="231">
        <v>1355540</v>
      </c>
      <c r="O35" s="231">
        <v>329614</v>
      </c>
      <c r="P35" s="232">
        <f>SUM(Q35:R35)</f>
        <v>1530233</v>
      </c>
      <c r="Q35" s="231">
        <v>1190313</v>
      </c>
      <c r="R35" s="231">
        <v>339920</v>
      </c>
      <c r="S35" s="260">
        <v>27</v>
      </c>
      <c r="T35" s="248" t="s">
        <v>78</v>
      </c>
    </row>
    <row r="36" spans="1:20" ht="14.25" customHeight="1">
      <c r="A36" s="171">
        <v>28</v>
      </c>
      <c r="B36" s="173" t="s">
        <v>72</v>
      </c>
      <c r="C36" s="248"/>
      <c r="D36" s="230">
        <f t="shared" si="4"/>
        <v>32780</v>
      </c>
      <c r="E36" s="227">
        <v>1934</v>
      </c>
      <c r="F36" s="227">
        <v>30846</v>
      </c>
      <c r="G36" s="230">
        <f t="shared" si="2"/>
        <v>63346</v>
      </c>
      <c r="H36" s="232">
        <v>25037</v>
      </c>
      <c r="I36" s="232">
        <v>38309</v>
      </c>
      <c r="J36" s="232">
        <f t="shared" si="3"/>
        <v>49944</v>
      </c>
      <c r="K36" s="232">
        <v>1668</v>
      </c>
      <c r="L36" s="232">
        <v>48276</v>
      </c>
      <c r="M36" s="232">
        <f>SUM(N36:O36)</f>
        <v>43488</v>
      </c>
      <c r="N36" s="231">
        <v>0</v>
      </c>
      <c r="O36" s="231">
        <v>43488</v>
      </c>
      <c r="P36" s="232">
        <f>SUM(Q36:R36)</f>
        <v>49204</v>
      </c>
      <c r="Q36" s="231">
        <v>30</v>
      </c>
      <c r="R36" s="231">
        <v>49174</v>
      </c>
      <c r="S36" s="260">
        <v>28</v>
      </c>
      <c r="T36" s="248" t="s">
        <v>72</v>
      </c>
    </row>
    <row r="37" spans="1:20" ht="14.25" customHeight="1">
      <c r="A37" s="171">
        <v>29</v>
      </c>
      <c r="B37" s="173" t="s">
        <v>80</v>
      </c>
      <c r="C37" s="248"/>
      <c r="D37" s="230">
        <f t="shared" si="4"/>
        <v>86065</v>
      </c>
      <c r="E37" s="227">
        <v>1555</v>
      </c>
      <c r="F37" s="227">
        <v>84510</v>
      </c>
      <c r="G37" s="230">
        <f t="shared" si="2"/>
        <v>77015</v>
      </c>
      <c r="H37" s="232">
        <v>3110</v>
      </c>
      <c r="I37" s="232">
        <v>73905</v>
      </c>
      <c r="J37" s="232">
        <f t="shared" si="3"/>
        <v>79617</v>
      </c>
      <c r="K37" s="232">
        <v>2684</v>
      </c>
      <c r="L37" s="232">
        <v>76933</v>
      </c>
      <c r="M37" s="232">
        <f>SUM(N37:O37)</f>
        <v>76340</v>
      </c>
      <c r="N37" s="231">
        <v>1421</v>
      </c>
      <c r="O37" s="231">
        <v>74919</v>
      </c>
      <c r="P37" s="232">
        <f>SUM(Q37:R37)</f>
        <v>66125</v>
      </c>
      <c r="Q37" s="231">
        <v>0</v>
      </c>
      <c r="R37" s="231">
        <v>66125</v>
      </c>
      <c r="S37" s="260">
        <v>29</v>
      </c>
      <c r="T37" s="248" t="s">
        <v>80</v>
      </c>
    </row>
    <row r="38" spans="1:20" ht="14.25" customHeight="1">
      <c r="A38" s="171">
        <v>30</v>
      </c>
      <c r="B38" s="173" t="s">
        <v>74</v>
      </c>
      <c r="C38" s="248"/>
      <c r="D38" s="230">
        <f t="shared" si="4"/>
        <v>21</v>
      </c>
      <c r="E38" s="227">
        <v>0</v>
      </c>
      <c r="F38" s="227">
        <v>21</v>
      </c>
      <c r="G38" s="230">
        <f t="shared" si="2"/>
        <v>33</v>
      </c>
      <c r="H38" s="231">
        <v>0</v>
      </c>
      <c r="I38" s="232">
        <v>33</v>
      </c>
      <c r="J38" s="232">
        <f t="shared" si="3"/>
        <v>71</v>
      </c>
      <c r="K38" s="231">
        <v>0</v>
      </c>
      <c r="L38" s="232">
        <v>71</v>
      </c>
      <c r="M38" s="232">
        <f>SUM(N38:O38)</f>
        <v>50</v>
      </c>
      <c r="N38" s="231">
        <v>0</v>
      </c>
      <c r="O38" s="231">
        <v>50</v>
      </c>
      <c r="P38" s="232">
        <f>SUM(Q38:R38)</f>
        <v>100</v>
      </c>
      <c r="Q38" s="231">
        <v>17</v>
      </c>
      <c r="R38" s="231">
        <v>83</v>
      </c>
      <c r="S38" s="260">
        <v>30</v>
      </c>
      <c r="T38" s="248" t="s">
        <v>74</v>
      </c>
    </row>
    <row r="39" spans="1:20" ht="14.25" customHeight="1">
      <c r="A39" s="171">
        <v>31</v>
      </c>
      <c r="B39" s="173" t="s">
        <v>75</v>
      </c>
      <c r="C39" s="248"/>
      <c r="D39" s="230">
        <f t="shared" si="4"/>
        <v>8796</v>
      </c>
      <c r="E39" s="227">
        <v>0</v>
      </c>
      <c r="F39" s="227">
        <v>8796</v>
      </c>
      <c r="G39" s="230">
        <f t="shared" si="2"/>
        <v>6336</v>
      </c>
      <c r="H39" s="231">
        <v>0</v>
      </c>
      <c r="I39" s="232">
        <v>6336</v>
      </c>
      <c r="J39" s="232">
        <f t="shared" si="3"/>
        <v>6825</v>
      </c>
      <c r="K39" s="231">
        <v>60</v>
      </c>
      <c r="L39" s="232">
        <v>6765</v>
      </c>
      <c r="M39" s="232">
        <f>SUM(N39:O39)</f>
        <v>11432</v>
      </c>
      <c r="N39" s="231">
        <v>1931</v>
      </c>
      <c r="O39" s="231">
        <v>9501</v>
      </c>
      <c r="P39" s="232">
        <f>SUM(Q39:R39)</f>
        <v>7423</v>
      </c>
      <c r="Q39" s="231">
        <v>0</v>
      </c>
      <c r="R39" s="231">
        <v>7423</v>
      </c>
      <c r="S39" s="260">
        <v>31</v>
      </c>
      <c r="T39" s="248" t="s">
        <v>75</v>
      </c>
    </row>
    <row r="40" spans="1:20" ht="14.25" customHeight="1">
      <c r="A40" s="171">
        <v>32</v>
      </c>
      <c r="B40" s="173" t="s">
        <v>83</v>
      </c>
      <c r="C40" s="248"/>
      <c r="D40" s="230">
        <f t="shared" si="4"/>
        <v>0</v>
      </c>
      <c r="E40" s="227">
        <v>0</v>
      </c>
      <c r="F40" s="227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60">
        <v>32</v>
      </c>
      <c r="T40" s="248" t="s">
        <v>83</v>
      </c>
    </row>
    <row r="41" spans="1:20" ht="14.25" customHeight="1">
      <c r="A41" s="171">
        <v>33</v>
      </c>
      <c r="B41" s="173" t="s">
        <v>84</v>
      </c>
      <c r="C41" s="248"/>
      <c r="D41" s="230">
        <f t="shared" si="4"/>
        <v>92810</v>
      </c>
      <c r="E41" s="227">
        <v>107</v>
      </c>
      <c r="F41" s="227">
        <v>92703</v>
      </c>
      <c r="G41" s="230">
        <f t="shared" si="2"/>
        <v>62721</v>
      </c>
      <c r="H41" s="232">
        <v>21</v>
      </c>
      <c r="I41" s="232">
        <v>62700</v>
      </c>
      <c r="J41" s="232">
        <f t="shared" si="3"/>
        <v>122</v>
      </c>
      <c r="K41" s="232">
        <v>63</v>
      </c>
      <c r="L41" s="232">
        <v>59</v>
      </c>
      <c r="M41" s="232">
        <f>SUM(N41:O41)</f>
        <v>192</v>
      </c>
      <c r="N41" s="231">
        <v>192</v>
      </c>
      <c r="O41" s="231">
        <v>0</v>
      </c>
      <c r="P41" s="232">
        <f>SUM(Q41:R41)</f>
        <v>727</v>
      </c>
      <c r="Q41" s="231">
        <v>727</v>
      </c>
      <c r="R41" s="231">
        <v>0</v>
      </c>
      <c r="S41" s="260">
        <v>33</v>
      </c>
      <c r="T41" s="248" t="s">
        <v>84</v>
      </c>
    </row>
    <row r="42" spans="1:20" ht="14.25" customHeight="1">
      <c r="A42" s="171">
        <v>34</v>
      </c>
      <c r="B42" s="173" t="s">
        <v>85</v>
      </c>
      <c r="C42" s="248"/>
      <c r="D42" s="230">
        <f t="shared" si="4"/>
        <v>17</v>
      </c>
      <c r="E42" s="227">
        <v>17</v>
      </c>
      <c r="F42" s="227">
        <v>0</v>
      </c>
      <c r="G42" s="230">
        <f t="shared" si="2"/>
        <v>0</v>
      </c>
      <c r="H42" s="231">
        <v>0</v>
      </c>
      <c r="I42" s="231">
        <v>0</v>
      </c>
      <c r="J42" s="231">
        <v>0</v>
      </c>
      <c r="K42" s="231">
        <v>21</v>
      </c>
      <c r="L42" s="231">
        <v>0</v>
      </c>
      <c r="M42" s="232">
        <f>SUM(N42:O42)</f>
        <v>42</v>
      </c>
      <c r="N42" s="231">
        <v>42</v>
      </c>
      <c r="O42" s="231">
        <v>0</v>
      </c>
      <c r="P42" s="232">
        <f>SUM(Q42:R42)</f>
        <v>0</v>
      </c>
      <c r="Q42" s="231">
        <v>0</v>
      </c>
      <c r="R42" s="231">
        <v>0</v>
      </c>
      <c r="S42" s="260">
        <v>34</v>
      </c>
      <c r="T42" s="248" t="s">
        <v>85</v>
      </c>
    </row>
    <row r="43" spans="1:20" ht="14.25" customHeight="1">
      <c r="A43" s="171">
        <v>35</v>
      </c>
      <c r="B43" s="173" t="s">
        <v>87</v>
      </c>
      <c r="C43" s="248"/>
      <c r="D43" s="230">
        <f t="shared" si="4"/>
        <v>21</v>
      </c>
      <c r="E43" s="227">
        <v>21</v>
      </c>
      <c r="F43" s="227">
        <v>0</v>
      </c>
      <c r="G43" s="230">
        <f t="shared" si="2"/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21</v>
      </c>
      <c r="P43" s="231">
        <v>0</v>
      </c>
      <c r="Q43" s="231">
        <v>102</v>
      </c>
      <c r="R43" s="231">
        <v>38</v>
      </c>
      <c r="S43" s="260">
        <v>35</v>
      </c>
      <c r="T43" s="248" t="s">
        <v>87</v>
      </c>
    </row>
    <row r="44" spans="1:20" ht="14.25" customHeight="1">
      <c r="A44" s="171">
        <v>36</v>
      </c>
      <c r="B44" s="173" t="s">
        <v>89</v>
      </c>
      <c r="C44" s="248"/>
      <c r="D44" s="230">
        <f t="shared" si="4"/>
        <v>0</v>
      </c>
      <c r="E44" s="227">
        <v>0</v>
      </c>
      <c r="F44" s="227">
        <v>0</v>
      </c>
      <c r="G44" s="231">
        <v>0</v>
      </c>
      <c r="H44" s="231">
        <v>0</v>
      </c>
      <c r="I44" s="232">
        <v>17</v>
      </c>
      <c r="J44" s="231">
        <f t="shared" si="3"/>
        <v>0</v>
      </c>
      <c r="K44" s="231">
        <v>0</v>
      </c>
      <c r="L44" s="231">
        <v>0</v>
      </c>
      <c r="M44" s="231">
        <v>0</v>
      </c>
      <c r="N44" s="231">
        <v>42</v>
      </c>
      <c r="O44" s="231">
        <v>0</v>
      </c>
      <c r="P44" s="231">
        <v>0</v>
      </c>
      <c r="Q44" s="231">
        <v>185</v>
      </c>
      <c r="R44" s="231">
        <v>17</v>
      </c>
      <c r="S44" s="260">
        <v>36</v>
      </c>
      <c r="T44" s="248" t="s">
        <v>89</v>
      </c>
    </row>
    <row r="45" spans="1:20" ht="25.5" customHeight="1">
      <c r="A45" s="171">
        <v>37</v>
      </c>
      <c r="B45" s="173" t="s">
        <v>90</v>
      </c>
      <c r="C45" s="248"/>
      <c r="D45" s="230">
        <f t="shared" si="4"/>
        <v>34</v>
      </c>
      <c r="E45" s="231">
        <v>0</v>
      </c>
      <c r="F45" s="231">
        <v>34</v>
      </c>
      <c r="G45" s="231">
        <f>SUM(H45:I45)</f>
        <v>316</v>
      </c>
      <c r="H45" s="231">
        <v>144</v>
      </c>
      <c r="I45" s="231">
        <v>172</v>
      </c>
      <c r="J45" s="231">
        <f>SUM(K45:L45)</f>
        <v>201</v>
      </c>
      <c r="K45" s="231">
        <v>21</v>
      </c>
      <c r="L45" s="231">
        <v>180</v>
      </c>
      <c r="M45" s="231">
        <f>SUM(N45:O45)</f>
        <v>322</v>
      </c>
      <c r="N45" s="231">
        <v>0</v>
      </c>
      <c r="O45" s="231">
        <v>322</v>
      </c>
      <c r="P45" s="231">
        <f>SUM(Q45:R45)</f>
        <v>768</v>
      </c>
      <c r="Q45" s="231">
        <v>170</v>
      </c>
      <c r="R45" s="231">
        <v>598</v>
      </c>
      <c r="S45" s="260">
        <v>37</v>
      </c>
      <c r="T45" s="248" t="s">
        <v>90</v>
      </c>
    </row>
    <row r="46" spans="1:20" ht="14.25" customHeight="1">
      <c r="A46" s="171">
        <v>38</v>
      </c>
      <c r="B46" s="173" t="s">
        <v>92</v>
      </c>
      <c r="C46" s="248"/>
      <c r="D46" s="230">
        <f t="shared" si="4"/>
        <v>4586</v>
      </c>
      <c r="E46" s="227">
        <v>3775</v>
      </c>
      <c r="F46" s="227">
        <v>811</v>
      </c>
      <c r="G46" s="231">
        <f>SUM(H46:I46)</f>
        <v>4416</v>
      </c>
      <c r="H46" s="232">
        <v>1740</v>
      </c>
      <c r="I46" s="232">
        <v>2676</v>
      </c>
      <c r="J46" s="232">
        <f>SUM(K46:L46)</f>
        <v>3430</v>
      </c>
      <c r="K46" s="232">
        <v>2236</v>
      </c>
      <c r="L46" s="232">
        <v>1194</v>
      </c>
      <c r="M46" s="232">
        <f>SUM(N46:O46)</f>
        <v>2425</v>
      </c>
      <c r="N46" s="231">
        <v>916</v>
      </c>
      <c r="O46" s="231">
        <v>1509</v>
      </c>
      <c r="P46" s="232">
        <f>SUM(Q46:R46)</f>
        <v>2552</v>
      </c>
      <c r="Q46" s="231">
        <v>1730</v>
      </c>
      <c r="R46" s="231">
        <v>822</v>
      </c>
      <c r="S46" s="260">
        <v>38</v>
      </c>
      <c r="T46" s="248" t="s">
        <v>92</v>
      </c>
    </row>
    <row r="47" spans="1:20" ht="14.25" customHeight="1">
      <c r="A47" s="171">
        <v>39</v>
      </c>
      <c r="B47" s="173" t="s">
        <v>94</v>
      </c>
      <c r="C47" s="248"/>
      <c r="D47" s="230">
        <f t="shared" si="4"/>
        <v>51</v>
      </c>
      <c r="E47" s="227">
        <v>51</v>
      </c>
      <c r="F47" s="227">
        <v>0</v>
      </c>
      <c r="G47" s="231">
        <f>SUM(H47:I47)</f>
        <v>247</v>
      </c>
      <c r="H47" s="232">
        <v>115</v>
      </c>
      <c r="I47" s="232">
        <v>132</v>
      </c>
      <c r="J47" s="232">
        <f>SUM(K47:L47)</f>
        <v>492</v>
      </c>
      <c r="K47" s="232">
        <v>105</v>
      </c>
      <c r="L47" s="232">
        <v>387</v>
      </c>
      <c r="M47" s="232">
        <f>SUM(N47:O47)</f>
        <v>258</v>
      </c>
      <c r="N47" s="231">
        <v>21</v>
      </c>
      <c r="O47" s="231">
        <v>237</v>
      </c>
      <c r="P47" s="232">
        <f>SUM(Q47:R47)</f>
        <v>273</v>
      </c>
      <c r="Q47" s="231">
        <v>59</v>
      </c>
      <c r="R47" s="231">
        <v>214</v>
      </c>
      <c r="S47" s="260">
        <v>39</v>
      </c>
      <c r="T47" s="248" t="s">
        <v>94</v>
      </c>
    </row>
    <row r="48" spans="1:20" ht="25.5" customHeight="1">
      <c r="A48" s="171">
        <v>40</v>
      </c>
      <c r="B48" s="173" t="s">
        <v>293</v>
      </c>
      <c r="C48" s="248"/>
      <c r="D48" s="230">
        <f t="shared" si="4"/>
        <v>0</v>
      </c>
      <c r="E48" s="227">
        <v>0</v>
      </c>
      <c r="F48" s="227">
        <v>0</v>
      </c>
      <c r="G48" s="231">
        <v>0</v>
      </c>
      <c r="H48" s="231">
        <v>0</v>
      </c>
      <c r="I48" s="231">
        <v>0</v>
      </c>
      <c r="J48" s="231">
        <v>0</v>
      </c>
      <c r="K48" s="231">
        <v>0</v>
      </c>
      <c r="L48" s="231">
        <v>0</v>
      </c>
      <c r="M48" s="231">
        <v>0</v>
      </c>
      <c r="N48" s="231">
        <v>0</v>
      </c>
      <c r="O48" s="231">
        <v>0</v>
      </c>
      <c r="P48" s="231">
        <v>0</v>
      </c>
      <c r="Q48" s="231">
        <v>0</v>
      </c>
      <c r="R48" s="231">
        <v>0</v>
      </c>
      <c r="S48" s="260">
        <v>40</v>
      </c>
      <c r="T48" s="248" t="s">
        <v>293</v>
      </c>
    </row>
    <row r="49" spans="1:20" ht="14.25" customHeight="1">
      <c r="A49" s="171">
        <v>41</v>
      </c>
      <c r="B49" s="173" t="s">
        <v>96</v>
      </c>
      <c r="C49" s="248"/>
      <c r="D49" s="230">
        <f t="shared" si="4"/>
        <v>64</v>
      </c>
      <c r="E49" s="227">
        <v>64</v>
      </c>
      <c r="F49" s="227">
        <v>0</v>
      </c>
      <c r="G49" s="231">
        <f>SUM(H49:I49)</f>
        <v>21</v>
      </c>
      <c r="H49" s="232">
        <v>21</v>
      </c>
      <c r="I49" s="231">
        <v>0</v>
      </c>
      <c r="J49" s="231">
        <f>SUM(K49:L49)</f>
        <v>0</v>
      </c>
      <c r="K49" s="231">
        <v>0</v>
      </c>
      <c r="L49" s="231">
        <v>0</v>
      </c>
      <c r="M49" s="231">
        <v>0</v>
      </c>
      <c r="N49" s="231">
        <v>0</v>
      </c>
      <c r="O49" s="231">
        <v>0</v>
      </c>
      <c r="P49" s="231">
        <v>0</v>
      </c>
      <c r="Q49" s="231">
        <v>38</v>
      </c>
      <c r="R49" s="231">
        <v>0</v>
      </c>
      <c r="S49" s="260">
        <v>41</v>
      </c>
      <c r="T49" s="248" t="s">
        <v>96</v>
      </c>
    </row>
    <row r="50" spans="1:20" s="34" customFormat="1" ht="14.25" customHeight="1">
      <c r="A50" s="172">
        <v>42</v>
      </c>
      <c r="B50" s="173" t="s">
        <v>76</v>
      </c>
      <c r="C50" s="248"/>
      <c r="D50" s="230">
        <f t="shared" si="4"/>
        <v>727</v>
      </c>
      <c r="E50" s="227">
        <v>350</v>
      </c>
      <c r="F50" s="227">
        <v>377</v>
      </c>
      <c r="G50" s="231">
        <f>SUM(H50:I50)</f>
        <v>0</v>
      </c>
      <c r="H50" s="231">
        <v>0</v>
      </c>
      <c r="I50" s="231">
        <v>0</v>
      </c>
      <c r="J50" s="231">
        <v>0</v>
      </c>
      <c r="K50" s="231">
        <v>0</v>
      </c>
      <c r="L50" s="231">
        <v>0</v>
      </c>
      <c r="M50" s="231">
        <v>0</v>
      </c>
      <c r="N50" s="231">
        <v>0</v>
      </c>
      <c r="O50" s="231">
        <v>0</v>
      </c>
      <c r="P50" s="231">
        <v>0</v>
      </c>
      <c r="Q50" s="231">
        <v>0</v>
      </c>
      <c r="R50" s="231">
        <v>77</v>
      </c>
      <c r="S50" s="260">
        <v>42</v>
      </c>
      <c r="T50" s="248" t="s">
        <v>76</v>
      </c>
    </row>
    <row r="51" spans="1:20" s="34" customFormat="1" ht="4.5" customHeight="1">
      <c r="A51" s="51"/>
      <c r="B51" s="52"/>
      <c r="C51" s="51"/>
      <c r="D51" s="219"/>
      <c r="E51" s="51"/>
      <c r="F51" s="51"/>
      <c r="G51" s="53"/>
      <c r="H51" s="51"/>
      <c r="I51" s="51"/>
      <c r="J51" s="51"/>
      <c r="K51" s="51"/>
      <c r="L51" s="51"/>
      <c r="N51" s="29"/>
      <c r="O51" s="29"/>
      <c r="Q51" s="29"/>
      <c r="R51" s="29"/>
      <c r="S51" s="261"/>
      <c r="T51" s="51"/>
    </row>
    <row r="52" spans="4:18" s="34" customFormat="1" ht="3.75" customHeight="1">
      <c r="D52" s="220"/>
      <c r="G52" s="54"/>
      <c r="M52" s="55"/>
      <c r="N52" s="55"/>
      <c r="O52" s="55"/>
      <c r="P52" s="55"/>
      <c r="Q52" s="55"/>
      <c r="R52" s="55"/>
    </row>
    <row r="53" spans="1:19" s="34" customFormat="1" ht="12" customHeight="1">
      <c r="A53" s="78" t="s">
        <v>43</v>
      </c>
      <c r="D53" s="220"/>
      <c r="J53" s="54"/>
      <c r="N53" s="29"/>
      <c r="O53" s="29"/>
      <c r="Q53" s="29"/>
      <c r="R53" s="29"/>
      <c r="S53" s="78"/>
    </row>
    <row r="54" spans="1:20" s="34" customFormat="1" ht="12" customHeight="1">
      <c r="A54" s="29"/>
      <c r="B54" s="29"/>
      <c r="C54" s="29"/>
      <c r="D54" s="217"/>
      <c r="E54" s="29"/>
      <c r="F54" s="29"/>
      <c r="H54" s="56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s="34" customFormat="1" ht="12" customHeight="1">
      <c r="A55" s="29"/>
      <c r="B55" s="29"/>
      <c r="C55" s="29"/>
      <c r="D55" s="217"/>
      <c r="E55" s="29"/>
      <c r="F55" s="29"/>
      <c r="H55" s="5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s="28" customFormat="1" ht="18" customHeight="1">
      <c r="A56" s="23"/>
      <c r="B56" s="23"/>
      <c r="C56" s="23"/>
      <c r="D56" s="221"/>
      <c r="E56" s="23"/>
      <c r="F56" s="26"/>
      <c r="G56" s="27"/>
      <c r="H56" s="96"/>
      <c r="I56" s="23"/>
      <c r="J56" s="26" t="s">
        <v>307</v>
      </c>
      <c r="K56" s="27" t="s">
        <v>306</v>
      </c>
      <c r="L56" s="23"/>
      <c r="M56" s="23"/>
      <c r="N56" s="23"/>
      <c r="O56" s="23"/>
      <c r="P56" s="23"/>
      <c r="Q56" s="23"/>
      <c r="R56" s="23"/>
      <c r="S56" s="23"/>
      <c r="T56" s="23"/>
    </row>
    <row r="57" spans="1:20" s="34" customFormat="1" ht="12" customHeight="1">
      <c r="A57" s="29"/>
      <c r="B57" s="29"/>
      <c r="C57" s="29"/>
      <c r="D57" s="217"/>
      <c r="E57" s="29"/>
      <c r="F57" s="29"/>
      <c r="H57" s="5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34" customFormat="1" ht="12" customHeight="1">
      <c r="A58" s="29"/>
      <c r="B58" s="29"/>
      <c r="C58" s="29"/>
      <c r="D58" s="217"/>
      <c r="E58" s="29"/>
      <c r="F58" s="29"/>
      <c r="H58" s="56"/>
      <c r="I58" s="29"/>
      <c r="J58" s="29"/>
      <c r="K58" s="29"/>
      <c r="L58" s="29"/>
      <c r="M58" s="29"/>
      <c r="N58" s="29"/>
      <c r="O58" s="29"/>
      <c r="P58" s="29"/>
      <c r="Q58" s="29"/>
      <c r="R58" s="32"/>
      <c r="S58" s="29"/>
      <c r="T58" s="32" t="s">
        <v>17</v>
      </c>
    </row>
    <row r="59" spans="1:20" s="34" customFormat="1" ht="4.5" customHeight="1">
      <c r="A59" s="29"/>
      <c r="B59" s="29"/>
      <c r="C59" s="29"/>
      <c r="D59" s="217"/>
      <c r="E59" s="29"/>
      <c r="F59" s="29"/>
      <c r="G59" s="29"/>
      <c r="H59" s="29"/>
      <c r="I59" s="29"/>
      <c r="J59" s="29"/>
      <c r="K59" s="29"/>
      <c r="M59" s="29"/>
      <c r="N59" s="29"/>
      <c r="O59" s="29"/>
      <c r="P59" s="29"/>
      <c r="Q59" s="29"/>
      <c r="R59" s="29"/>
      <c r="S59" s="29"/>
      <c r="T59" s="29"/>
    </row>
    <row r="60" spans="1:20" s="34" customFormat="1" ht="15" customHeight="1">
      <c r="A60" s="38"/>
      <c r="B60" s="36" t="s">
        <v>32</v>
      </c>
      <c r="C60" s="37"/>
      <c r="D60" s="274" t="s">
        <v>320</v>
      </c>
      <c r="E60" s="274"/>
      <c r="F60" s="278"/>
      <c r="G60" s="274">
        <v>13</v>
      </c>
      <c r="H60" s="274"/>
      <c r="I60" s="274"/>
      <c r="J60" s="273">
        <v>14</v>
      </c>
      <c r="K60" s="274"/>
      <c r="L60" s="274"/>
      <c r="M60" s="273">
        <v>15</v>
      </c>
      <c r="N60" s="274"/>
      <c r="O60" s="274"/>
      <c r="P60" s="271">
        <v>16</v>
      </c>
      <c r="Q60" s="272"/>
      <c r="R60" s="272"/>
      <c r="S60" s="256"/>
      <c r="T60" s="257" t="s">
        <v>32</v>
      </c>
    </row>
    <row r="61" spans="1:20" s="34" customFormat="1" ht="15" customHeight="1">
      <c r="A61" s="39" t="s">
        <v>45</v>
      </c>
      <c r="B61" s="40"/>
      <c r="C61" s="252"/>
      <c r="D61" s="253" t="s">
        <v>0</v>
      </c>
      <c r="E61" s="41" t="s">
        <v>46</v>
      </c>
      <c r="F61" s="43" t="s">
        <v>47</v>
      </c>
      <c r="G61" s="42" t="s">
        <v>0</v>
      </c>
      <c r="H61" s="42" t="s">
        <v>46</v>
      </c>
      <c r="I61" s="43" t="s">
        <v>47</v>
      </c>
      <c r="J61" s="43" t="s">
        <v>0</v>
      </c>
      <c r="K61" s="41" t="s">
        <v>46</v>
      </c>
      <c r="L61" s="43" t="s">
        <v>47</v>
      </c>
      <c r="M61" s="42" t="s">
        <v>0</v>
      </c>
      <c r="N61" s="42" t="s">
        <v>46</v>
      </c>
      <c r="O61" s="43" t="s">
        <v>47</v>
      </c>
      <c r="P61" s="42" t="s">
        <v>0</v>
      </c>
      <c r="Q61" s="42" t="s">
        <v>46</v>
      </c>
      <c r="R61" s="43" t="s">
        <v>47</v>
      </c>
      <c r="S61" s="258" t="s">
        <v>45</v>
      </c>
      <c r="T61" s="252"/>
    </row>
    <row r="62" spans="1:20" s="34" customFormat="1" ht="4.5" customHeight="1">
      <c r="A62" s="46"/>
      <c r="B62" s="47"/>
      <c r="C62" s="48"/>
      <c r="D62" s="222"/>
      <c r="E62" s="48"/>
      <c r="F62" s="48"/>
      <c r="G62" s="48"/>
      <c r="H62" s="48"/>
      <c r="I62" s="48"/>
      <c r="J62" s="45"/>
      <c r="K62" s="45"/>
      <c r="L62" s="45"/>
      <c r="M62" s="45"/>
      <c r="N62" s="45"/>
      <c r="O62" s="45"/>
      <c r="P62" s="45"/>
      <c r="Q62" s="45"/>
      <c r="R62" s="45"/>
      <c r="S62" s="259"/>
      <c r="T62" s="48"/>
    </row>
    <row r="63" spans="1:20" s="34" customFormat="1" ht="14.25" customHeight="1">
      <c r="A63" s="171">
        <v>43</v>
      </c>
      <c r="B63" s="174" t="s">
        <v>77</v>
      </c>
      <c r="C63" s="249"/>
      <c r="D63" s="230">
        <f aca="true" t="shared" si="7" ref="D63:D101">SUM(E63:F63)</f>
        <v>0</v>
      </c>
      <c r="E63" s="234">
        <v>0</v>
      </c>
      <c r="F63" s="234">
        <v>0</v>
      </c>
      <c r="G63" s="235">
        <f aca="true" t="shared" si="8" ref="G63:G68">SUM(H63:I63)</f>
        <v>21</v>
      </c>
      <c r="H63" s="234">
        <v>0</v>
      </c>
      <c r="I63" s="235">
        <v>21</v>
      </c>
      <c r="J63" s="235">
        <f>SUM(K63:L63)</f>
        <v>17</v>
      </c>
      <c r="K63" s="234">
        <v>0</v>
      </c>
      <c r="L63" s="234">
        <v>17</v>
      </c>
      <c r="M63" s="235">
        <f aca="true" t="shared" si="9" ref="M63:M68">SUM(N63:O63)</f>
        <v>67</v>
      </c>
      <c r="N63" s="234">
        <v>0</v>
      </c>
      <c r="O63" s="234">
        <v>67</v>
      </c>
      <c r="P63" s="235">
        <f aca="true" t="shared" si="10" ref="P63:P68">SUM(Q63:R63)</f>
        <v>207</v>
      </c>
      <c r="Q63" s="234">
        <v>0</v>
      </c>
      <c r="R63" s="234">
        <v>207</v>
      </c>
      <c r="S63" s="260">
        <v>43</v>
      </c>
      <c r="T63" s="249" t="s">
        <v>77</v>
      </c>
    </row>
    <row r="64" spans="1:20" s="34" customFormat="1" ht="14.25" customHeight="1">
      <c r="A64" s="171">
        <v>44</v>
      </c>
      <c r="B64" s="174" t="s">
        <v>291</v>
      </c>
      <c r="C64" s="249"/>
      <c r="D64" s="230">
        <f t="shared" si="7"/>
        <v>1277093</v>
      </c>
      <c r="E64" s="234">
        <v>1002669</v>
      </c>
      <c r="F64" s="234">
        <v>274424</v>
      </c>
      <c r="G64" s="234">
        <f t="shared" si="8"/>
        <v>1320940</v>
      </c>
      <c r="H64" s="234">
        <v>1081366</v>
      </c>
      <c r="I64" s="234">
        <v>239574</v>
      </c>
      <c r="J64" s="235">
        <f aca="true" t="shared" si="11" ref="J64:J75">SUM(K64:L64)</f>
        <v>1300102</v>
      </c>
      <c r="K64" s="235">
        <v>1112382</v>
      </c>
      <c r="L64" s="235">
        <v>187720</v>
      </c>
      <c r="M64" s="235">
        <f t="shared" si="9"/>
        <v>1349337</v>
      </c>
      <c r="N64" s="234">
        <v>1181696</v>
      </c>
      <c r="O64" s="234">
        <v>167641</v>
      </c>
      <c r="P64" s="235">
        <f t="shared" si="10"/>
        <v>1378341</v>
      </c>
      <c r="Q64" s="234">
        <v>1217574</v>
      </c>
      <c r="R64" s="234">
        <v>160767</v>
      </c>
      <c r="S64" s="260">
        <v>44</v>
      </c>
      <c r="T64" s="249" t="s">
        <v>333</v>
      </c>
    </row>
    <row r="65" spans="1:20" s="34" customFormat="1" ht="14.25" customHeight="1">
      <c r="A65" s="171">
        <v>45</v>
      </c>
      <c r="B65" s="174" t="s">
        <v>79</v>
      </c>
      <c r="C65" s="249"/>
      <c r="D65" s="230">
        <f t="shared" si="7"/>
        <v>770</v>
      </c>
      <c r="E65" s="234">
        <v>770</v>
      </c>
      <c r="F65" s="234">
        <v>0</v>
      </c>
      <c r="G65" s="234">
        <f t="shared" si="8"/>
        <v>822</v>
      </c>
      <c r="H65" s="234">
        <v>805</v>
      </c>
      <c r="I65" s="234">
        <v>17</v>
      </c>
      <c r="J65" s="235">
        <f t="shared" si="11"/>
        <v>195</v>
      </c>
      <c r="K65" s="235">
        <v>110</v>
      </c>
      <c r="L65" s="235">
        <v>85</v>
      </c>
      <c r="M65" s="235">
        <f t="shared" si="9"/>
        <v>505</v>
      </c>
      <c r="N65" s="234">
        <v>420</v>
      </c>
      <c r="O65" s="234">
        <v>85</v>
      </c>
      <c r="P65" s="235">
        <f t="shared" si="10"/>
        <v>185</v>
      </c>
      <c r="Q65" s="234">
        <v>0</v>
      </c>
      <c r="R65" s="234">
        <v>185</v>
      </c>
      <c r="S65" s="260">
        <v>45</v>
      </c>
      <c r="T65" s="249" t="s">
        <v>79</v>
      </c>
    </row>
    <row r="66" spans="1:20" s="34" customFormat="1" ht="14.25" customHeight="1">
      <c r="A66" s="171">
        <v>46</v>
      </c>
      <c r="B66" s="174" t="s">
        <v>101</v>
      </c>
      <c r="C66" s="249"/>
      <c r="D66" s="230">
        <f t="shared" si="7"/>
        <v>25295</v>
      </c>
      <c r="E66" s="234">
        <v>17142</v>
      </c>
      <c r="F66" s="234">
        <v>8153</v>
      </c>
      <c r="G66" s="234">
        <f t="shared" si="8"/>
        <v>16697</v>
      </c>
      <c r="H66" s="234">
        <v>13252</v>
      </c>
      <c r="I66" s="234">
        <v>3445</v>
      </c>
      <c r="J66" s="235">
        <f t="shared" si="11"/>
        <v>16818</v>
      </c>
      <c r="K66" s="235">
        <v>11102</v>
      </c>
      <c r="L66" s="235">
        <v>5716</v>
      </c>
      <c r="M66" s="235">
        <f t="shared" si="9"/>
        <v>13845</v>
      </c>
      <c r="N66" s="234">
        <v>3110</v>
      </c>
      <c r="O66" s="234">
        <v>10735</v>
      </c>
      <c r="P66" s="235">
        <f t="shared" si="10"/>
        <v>7489</v>
      </c>
      <c r="Q66" s="234">
        <v>84</v>
      </c>
      <c r="R66" s="234">
        <v>7405</v>
      </c>
      <c r="S66" s="260">
        <v>46</v>
      </c>
      <c r="T66" s="249" t="s">
        <v>101</v>
      </c>
    </row>
    <row r="67" spans="1:20" s="34" customFormat="1" ht="14.25" customHeight="1">
      <c r="A67" s="171">
        <v>47</v>
      </c>
      <c r="B67" s="174" t="s">
        <v>81</v>
      </c>
      <c r="C67" s="249"/>
      <c r="D67" s="230">
        <f t="shared" si="7"/>
        <v>292191</v>
      </c>
      <c r="E67" s="234">
        <v>12006</v>
      </c>
      <c r="F67" s="234">
        <v>280185</v>
      </c>
      <c r="G67" s="234">
        <f t="shared" si="8"/>
        <v>294091</v>
      </c>
      <c r="H67" s="234">
        <v>11257</v>
      </c>
      <c r="I67" s="234">
        <v>282834</v>
      </c>
      <c r="J67" s="235">
        <f t="shared" si="11"/>
        <v>296280</v>
      </c>
      <c r="K67" s="235">
        <v>12079</v>
      </c>
      <c r="L67" s="235">
        <v>284201</v>
      </c>
      <c r="M67" s="235">
        <f t="shared" si="9"/>
        <v>292784</v>
      </c>
      <c r="N67" s="234">
        <v>11672</v>
      </c>
      <c r="O67" s="234">
        <v>281112</v>
      </c>
      <c r="P67" s="235">
        <f t="shared" si="10"/>
        <v>301254</v>
      </c>
      <c r="Q67" s="234">
        <v>11220</v>
      </c>
      <c r="R67" s="234">
        <v>290034</v>
      </c>
      <c r="S67" s="260">
        <v>47</v>
      </c>
      <c r="T67" s="249" t="s">
        <v>81</v>
      </c>
    </row>
    <row r="68" spans="1:20" s="34" customFormat="1" ht="14.25" customHeight="1">
      <c r="A68" s="171">
        <v>48</v>
      </c>
      <c r="B68" s="174" t="s">
        <v>82</v>
      </c>
      <c r="C68" s="249"/>
      <c r="D68" s="230">
        <f t="shared" si="7"/>
        <v>696666</v>
      </c>
      <c r="E68" s="234">
        <v>1825</v>
      </c>
      <c r="F68" s="234">
        <v>694841</v>
      </c>
      <c r="G68" s="234">
        <f t="shared" si="8"/>
        <v>671067</v>
      </c>
      <c r="H68" s="234">
        <v>3860</v>
      </c>
      <c r="I68" s="234">
        <v>667207</v>
      </c>
      <c r="J68" s="235">
        <f t="shared" si="11"/>
        <v>664265</v>
      </c>
      <c r="K68" s="235">
        <v>1585</v>
      </c>
      <c r="L68" s="235">
        <v>662680</v>
      </c>
      <c r="M68" s="235">
        <f t="shared" si="9"/>
        <v>674144</v>
      </c>
      <c r="N68" s="234">
        <v>1563</v>
      </c>
      <c r="O68" s="234">
        <v>672581</v>
      </c>
      <c r="P68" s="235">
        <f t="shared" si="10"/>
        <v>699938</v>
      </c>
      <c r="Q68" s="234">
        <v>1195</v>
      </c>
      <c r="R68" s="234">
        <v>698743</v>
      </c>
      <c r="S68" s="260">
        <v>48</v>
      </c>
      <c r="T68" s="249" t="s">
        <v>82</v>
      </c>
    </row>
    <row r="69" spans="1:20" s="34" customFormat="1" ht="14.25" customHeight="1">
      <c r="A69" s="171">
        <v>49</v>
      </c>
      <c r="B69" s="175" t="s">
        <v>103</v>
      </c>
      <c r="C69" s="250"/>
      <c r="D69" s="230">
        <f t="shared" si="7"/>
        <v>0</v>
      </c>
      <c r="E69" s="234">
        <v>0</v>
      </c>
      <c r="F69" s="234">
        <v>0</v>
      </c>
      <c r="G69" s="234">
        <v>0</v>
      </c>
      <c r="H69" s="234">
        <v>0</v>
      </c>
      <c r="I69" s="234">
        <v>0</v>
      </c>
      <c r="J69" s="234">
        <v>0</v>
      </c>
      <c r="K69" s="234">
        <v>0</v>
      </c>
      <c r="L69" s="234">
        <v>0</v>
      </c>
      <c r="M69" s="234">
        <v>0</v>
      </c>
      <c r="N69" s="234">
        <v>0</v>
      </c>
      <c r="O69" s="234">
        <v>0</v>
      </c>
      <c r="P69" s="234">
        <v>0</v>
      </c>
      <c r="Q69" s="234">
        <v>0</v>
      </c>
      <c r="R69" s="234">
        <v>0</v>
      </c>
      <c r="S69" s="260">
        <v>49</v>
      </c>
      <c r="T69" s="250" t="s">
        <v>103</v>
      </c>
    </row>
    <row r="70" spans="1:20" s="34" customFormat="1" ht="14.25" customHeight="1">
      <c r="A70" s="171">
        <v>50</v>
      </c>
      <c r="B70" s="175" t="s">
        <v>104</v>
      </c>
      <c r="C70" s="250"/>
      <c r="D70" s="230">
        <f t="shared" si="7"/>
        <v>0</v>
      </c>
      <c r="E70" s="234">
        <v>0</v>
      </c>
      <c r="F70" s="234">
        <v>0</v>
      </c>
      <c r="G70" s="234">
        <v>0</v>
      </c>
      <c r="H70" s="234">
        <v>0</v>
      </c>
      <c r="I70" s="234">
        <v>0</v>
      </c>
      <c r="J70" s="234">
        <v>0</v>
      </c>
      <c r="K70" s="234">
        <v>0</v>
      </c>
      <c r="L70" s="234">
        <v>0</v>
      </c>
      <c r="M70" s="234">
        <v>0</v>
      </c>
      <c r="N70" s="234">
        <v>0</v>
      </c>
      <c r="O70" s="234">
        <v>0</v>
      </c>
      <c r="P70" s="234">
        <v>0</v>
      </c>
      <c r="Q70" s="234">
        <v>0</v>
      </c>
      <c r="R70" s="234">
        <v>0</v>
      </c>
      <c r="S70" s="260">
        <v>50</v>
      </c>
      <c r="T70" s="250" t="s">
        <v>104</v>
      </c>
    </row>
    <row r="71" spans="1:20" s="34" customFormat="1" ht="14.25" customHeight="1">
      <c r="A71" s="171">
        <v>51</v>
      </c>
      <c r="B71" s="174" t="s">
        <v>106</v>
      </c>
      <c r="C71" s="249"/>
      <c r="D71" s="230">
        <f t="shared" si="7"/>
        <v>10707</v>
      </c>
      <c r="E71" s="234">
        <v>0</v>
      </c>
      <c r="F71" s="234">
        <v>10707</v>
      </c>
      <c r="G71" s="234">
        <f>SUM(H71:I71)</f>
        <v>23179</v>
      </c>
      <c r="H71" s="234">
        <v>0</v>
      </c>
      <c r="I71" s="234">
        <v>23179</v>
      </c>
      <c r="J71" s="235">
        <f t="shared" si="11"/>
        <v>12390</v>
      </c>
      <c r="K71" s="234">
        <v>0</v>
      </c>
      <c r="L71" s="235">
        <v>12390</v>
      </c>
      <c r="M71" s="235">
        <f>SUM(N71:O71)</f>
        <v>0</v>
      </c>
      <c r="N71" s="234">
        <v>0</v>
      </c>
      <c r="O71" s="234">
        <v>0</v>
      </c>
      <c r="P71" s="235">
        <f>SUM(Q71:R71)</f>
        <v>0</v>
      </c>
      <c r="Q71" s="234">
        <v>0</v>
      </c>
      <c r="R71" s="234">
        <v>0</v>
      </c>
      <c r="S71" s="260">
        <v>51</v>
      </c>
      <c r="T71" s="249" t="s">
        <v>106</v>
      </c>
    </row>
    <row r="72" spans="1:20" s="34" customFormat="1" ht="14.25" customHeight="1">
      <c r="A72" s="171">
        <v>52</v>
      </c>
      <c r="B72" s="174" t="s">
        <v>294</v>
      </c>
      <c r="C72" s="249"/>
      <c r="D72" s="230">
        <f t="shared" si="7"/>
        <v>19973</v>
      </c>
      <c r="E72" s="234">
        <v>0</v>
      </c>
      <c r="F72" s="234">
        <v>19973</v>
      </c>
      <c r="G72" s="234">
        <f>SUM(H72:I72)</f>
        <v>31254</v>
      </c>
      <c r="H72" s="234">
        <v>555</v>
      </c>
      <c r="I72" s="234">
        <v>30699</v>
      </c>
      <c r="J72" s="235">
        <f t="shared" si="11"/>
        <v>21382</v>
      </c>
      <c r="K72" s="235">
        <v>0</v>
      </c>
      <c r="L72" s="235">
        <v>21382</v>
      </c>
      <c r="M72" s="235">
        <f>SUM(N72:O72)</f>
        <v>22837</v>
      </c>
      <c r="N72" s="234">
        <v>0</v>
      </c>
      <c r="O72" s="234">
        <v>22837</v>
      </c>
      <c r="P72" s="235">
        <f>SUM(Q72:R72)</f>
        <v>13751</v>
      </c>
      <c r="Q72" s="234">
        <v>0</v>
      </c>
      <c r="R72" s="234">
        <v>13751</v>
      </c>
      <c r="S72" s="260">
        <v>52</v>
      </c>
      <c r="T72" s="249" t="s">
        <v>334</v>
      </c>
    </row>
    <row r="73" spans="1:20" s="34" customFormat="1" ht="14.25" customHeight="1">
      <c r="A73" s="171">
        <v>53</v>
      </c>
      <c r="B73" s="174" t="s">
        <v>109</v>
      </c>
      <c r="C73" s="249"/>
      <c r="D73" s="230">
        <f t="shared" si="7"/>
        <v>0</v>
      </c>
      <c r="E73" s="234">
        <v>0</v>
      </c>
      <c r="F73" s="234">
        <v>0</v>
      </c>
      <c r="G73" s="234">
        <v>0</v>
      </c>
      <c r="H73" s="234">
        <v>0</v>
      </c>
      <c r="I73" s="234">
        <v>0</v>
      </c>
      <c r="J73" s="234">
        <v>0</v>
      </c>
      <c r="K73" s="234">
        <v>0</v>
      </c>
      <c r="L73" s="234">
        <v>0</v>
      </c>
      <c r="M73" s="234">
        <v>0</v>
      </c>
      <c r="N73" s="234">
        <v>0</v>
      </c>
      <c r="O73" s="234">
        <v>0</v>
      </c>
      <c r="P73" s="234">
        <v>0</v>
      </c>
      <c r="Q73" s="234">
        <v>0</v>
      </c>
      <c r="R73" s="234">
        <v>0</v>
      </c>
      <c r="S73" s="260">
        <v>53</v>
      </c>
      <c r="T73" s="249" t="s">
        <v>109</v>
      </c>
    </row>
    <row r="74" spans="1:20" s="34" customFormat="1" ht="14.25" customHeight="1">
      <c r="A74" s="171">
        <v>54</v>
      </c>
      <c r="B74" s="174" t="s">
        <v>86</v>
      </c>
      <c r="C74" s="249"/>
      <c r="D74" s="230">
        <f t="shared" si="7"/>
        <v>13795</v>
      </c>
      <c r="E74" s="234">
        <v>1166</v>
      </c>
      <c r="F74" s="234">
        <v>12629</v>
      </c>
      <c r="G74" s="234">
        <f aca="true" t="shared" si="12" ref="G74:G81">SUM(H74:I74)</f>
        <v>14254</v>
      </c>
      <c r="H74" s="234">
        <v>5848</v>
      </c>
      <c r="I74" s="234">
        <v>8406</v>
      </c>
      <c r="J74" s="235">
        <f t="shared" si="11"/>
        <v>21906</v>
      </c>
      <c r="K74" s="235">
        <v>10334</v>
      </c>
      <c r="L74" s="235">
        <v>11572</v>
      </c>
      <c r="M74" s="235">
        <f>SUM(N74:O74)</f>
        <v>25288</v>
      </c>
      <c r="N74" s="234">
        <v>16458</v>
      </c>
      <c r="O74" s="234">
        <v>8830</v>
      </c>
      <c r="P74" s="235">
        <f>SUM(Q74:R74)</f>
        <v>15143</v>
      </c>
      <c r="Q74" s="234">
        <v>6865</v>
      </c>
      <c r="R74" s="234">
        <v>8278</v>
      </c>
      <c r="S74" s="260">
        <v>54</v>
      </c>
      <c r="T74" s="249" t="s">
        <v>86</v>
      </c>
    </row>
    <row r="75" spans="1:20" s="34" customFormat="1" ht="15" customHeight="1">
      <c r="A75" s="171">
        <v>55</v>
      </c>
      <c r="B75" s="174" t="s">
        <v>88</v>
      </c>
      <c r="C75" s="249"/>
      <c r="D75" s="230">
        <f t="shared" si="7"/>
        <v>13919</v>
      </c>
      <c r="E75" s="234">
        <v>555</v>
      </c>
      <c r="F75" s="234">
        <v>13364</v>
      </c>
      <c r="G75" s="234">
        <f t="shared" si="12"/>
        <v>13797</v>
      </c>
      <c r="H75" s="234">
        <v>719</v>
      </c>
      <c r="I75" s="234">
        <v>13078</v>
      </c>
      <c r="J75" s="235">
        <f t="shared" si="11"/>
        <v>8393</v>
      </c>
      <c r="K75" s="234">
        <v>1332</v>
      </c>
      <c r="L75" s="235">
        <v>7061</v>
      </c>
      <c r="M75" s="235">
        <f>SUM(N75:O75)</f>
        <v>7240</v>
      </c>
      <c r="N75" s="234">
        <v>17</v>
      </c>
      <c r="O75" s="234">
        <v>7223</v>
      </c>
      <c r="P75" s="235">
        <f>SUM(Q75:R75)</f>
        <v>5864</v>
      </c>
      <c r="Q75" s="234">
        <v>81</v>
      </c>
      <c r="R75" s="234">
        <v>5783</v>
      </c>
      <c r="S75" s="260">
        <v>55</v>
      </c>
      <c r="T75" s="249" t="s">
        <v>88</v>
      </c>
    </row>
    <row r="76" spans="1:20" s="34" customFormat="1" ht="25.5" customHeight="1">
      <c r="A76" s="172">
        <v>56</v>
      </c>
      <c r="B76" s="174" t="s">
        <v>295</v>
      </c>
      <c r="C76" s="249"/>
      <c r="D76" s="230">
        <f t="shared" si="7"/>
        <v>1323</v>
      </c>
      <c r="E76" s="234">
        <v>0</v>
      </c>
      <c r="F76" s="234">
        <v>1323</v>
      </c>
      <c r="G76" s="234">
        <f t="shared" si="12"/>
        <v>1939</v>
      </c>
      <c r="H76" s="234">
        <v>123</v>
      </c>
      <c r="I76" s="234">
        <v>1816</v>
      </c>
      <c r="J76" s="236">
        <f>SUM(K76:L76)</f>
        <v>3259</v>
      </c>
      <c r="K76" s="235">
        <v>186</v>
      </c>
      <c r="L76" s="234">
        <v>3073</v>
      </c>
      <c r="M76" s="236">
        <f>SUM(N76:O76)</f>
        <v>2360</v>
      </c>
      <c r="N76" s="234">
        <v>98</v>
      </c>
      <c r="O76" s="234">
        <v>2262</v>
      </c>
      <c r="P76" s="236">
        <f>SUM(Q76:R76)</f>
        <v>4660</v>
      </c>
      <c r="Q76" s="234">
        <v>1605</v>
      </c>
      <c r="R76" s="234">
        <v>3055</v>
      </c>
      <c r="S76" s="260">
        <v>56</v>
      </c>
      <c r="T76" s="249" t="s">
        <v>295</v>
      </c>
    </row>
    <row r="77" spans="1:20" s="34" customFormat="1" ht="16.5" customHeight="1">
      <c r="A77" s="171">
        <v>57</v>
      </c>
      <c r="B77" s="174" t="s">
        <v>91</v>
      </c>
      <c r="C77" s="249"/>
      <c r="D77" s="230">
        <f t="shared" si="7"/>
        <v>18087</v>
      </c>
      <c r="E77" s="234">
        <v>3293</v>
      </c>
      <c r="F77" s="234">
        <v>14794</v>
      </c>
      <c r="G77" s="234">
        <f t="shared" si="12"/>
        <v>11780</v>
      </c>
      <c r="H77" s="234">
        <v>2530</v>
      </c>
      <c r="I77" s="234">
        <v>9250</v>
      </c>
      <c r="J77" s="235">
        <f aca="true" t="shared" si="13" ref="J77:J101">SUM(K77:L77)</f>
        <v>12164</v>
      </c>
      <c r="K77" s="235">
        <v>3345</v>
      </c>
      <c r="L77" s="235">
        <v>8819</v>
      </c>
      <c r="M77" s="235">
        <f aca="true" t="shared" si="14" ref="M77:M83">SUM(N77:O77)</f>
        <v>15934</v>
      </c>
      <c r="N77" s="234">
        <v>4939</v>
      </c>
      <c r="O77" s="234">
        <v>10995</v>
      </c>
      <c r="P77" s="235">
        <f aca="true" t="shared" si="15" ref="P77:P83">SUM(Q77:R77)</f>
        <v>14428</v>
      </c>
      <c r="Q77" s="234">
        <v>5061</v>
      </c>
      <c r="R77" s="234">
        <v>9367</v>
      </c>
      <c r="S77" s="260">
        <v>57</v>
      </c>
      <c r="T77" s="249" t="s">
        <v>91</v>
      </c>
    </row>
    <row r="78" spans="1:20" s="34" customFormat="1" ht="14.25" customHeight="1">
      <c r="A78" s="171">
        <v>58</v>
      </c>
      <c r="B78" s="174" t="s">
        <v>93</v>
      </c>
      <c r="C78" s="249"/>
      <c r="D78" s="230">
        <f t="shared" si="7"/>
        <v>1326</v>
      </c>
      <c r="E78" s="234">
        <v>0</v>
      </c>
      <c r="F78" s="234">
        <v>1326</v>
      </c>
      <c r="G78" s="234">
        <f t="shared" si="12"/>
        <v>1722</v>
      </c>
      <c r="H78" s="234">
        <v>0</v>
      </c>
      <c r="I78" s="234">
        <v>1722</v>
      </c>
      <c r="J78" s="235">
        <f t="shared" si="13"/>
        <v>933</v>
      </c>
      <c r="K78" s="234">
        <v>0</v>
      </c>
      <c r="L78" s="235">
        <v>933</v>
      </c>
      <c r="M78" s="235">
        <f t="shared" si="14"/>
        <v>1284</v>
      </c>
      <c r="N78" s="234">
        <v>0</v>
      </c>
      <c r="O78" s="234">
        <v>1284</v>
      </c>
      <c r="P78" s="235">
        <f t="shared" si="15"/>
        <v>573</v>
      </c>
      <c r="Q78" s="234">
        <v>21</v>
      </c>
      <c r="R78" s="234">
        <v>552</v>
      </c>
      <c r="S78" s="260">
        <v>58</v>
      </c>
      <c r="T78" s="249" t="s">
        <v>93</v>
      </c>
    </row>
    <row r="79" spans="1:20" s="34" customFormat="1" ht="25.5" customHeight="1">
      <c r="A79" s="171">
        <v>59</v>
      </c>
      <c r="B79" s="174" t="s">
        <v>297</v>
      </c>
      <c r="C79" s="249"/>
      <c r="D79" s="230">
        <f t="shared" si="7"/>
        <v>620</v>
      </c>
      <c r="E79" s="234">
        <v>80</v>
      </c>
      <c r="F79" s="234">
        <v>540</v>
      </c>
      <c r="G79" s="234">
        <f t="shared" si="12"/>
        <v>1354</v>
      </c>
      <c r="H79" s="234">
        <v>0</v>
      </c>
      <c r="I79" s="234">
        <v>1354</v>
      </c>
      <c r="J79" s="235">
        <f t="shared" si="13"/>
        <v>856</v>
      </c>
      <c r="K79" s="234">
        <v>0</v>
      </c>
      <c r="L79" s="235">
        <v>856</v>
      </c>
      <c r="M79" s="235">
        <f t="shared" si="14"/>
        <v>1180</v>
      </c>
      <c r="N79" s="234">
        <v>156</v>
      </c>
      <c r="O79" s="234">
        <v>1024</v>
      </c>
      <c r="P79" s="235">
        <f t="shared" si="15"/>
        <v>1306</v>
      </c>
      <c r="Q79" s="234">
        <v>345</v>
      </c>
      <c r="R79" s="234">
        <v>961</v>
      </c>
      <c r="S79" s="260">
        <v>59</v>
      </c>
      <c r="T79" s="249" t="s">
        <v>297</v>
      </c>
    </row>
    <row r="80" spans="1:20" s="34" customFormat="1" ht="14.25" customHeight="1">
      <c r="A80" s="171">
        <v>60</v>
      </c>
      <c r="B80" s="174" t="s">
        <v>95</v>
      </c>
      <c r="C80" s="249"/>
      <c r="D80" s="230">
        <f t="shared" si="7"/>
        <v>1014</v>
      </c>
      <c r="E80" s="234">
        <v>0</v>
      </c>
      <c r="F80" s="234">
        <v>1014</v>
      </c>
      <c r="G80" s="234">
        <f t="shared" si="12"/>
        <v>2432</v>
      </c>
      <c r="H80" s="234">
        <v>0</v>
      </c>
      <c r="I80" s="234">
        <v>2432</v>
      </c>
      <c r="J80" s="235">
        <f t="shared" si="13"/>
        <v>2347</v>
      </c>
      <c r="K80" s="234">
        <v>0</v>
      </c>
      <c r="L80" s="235">
        <v>2347</v>
      </c>
      <c r="M80" s="235">
        <f t="shared" si="14"/>
        <v>1126</v>
      </c>
      <c r="N80" s="234">
        <v>0</v>
      </c>
      <c r="O80" s="234">
        <v>1126</v>
      </c>
      <c r="P80" s="235">
        <f t="shared" si="15"/>
        <v>2319</v>
      </c>
      <c r="Q80" s="234">
        <v>0</v>
      </c>
      <c r="R80" s="234">
        <v>2319</v>
      </c>
      <c r="S80" s="260">
        <v>60</v>
      </c>
      <c r="T80" s="249" t="s">
        <v>95</v>
      </c>
    </row>
    <row r="81" spans="1:20" s="34" customFormat="1" ht="14.25" customHeight="1">
      <c r="A81" s="171">
        <v>61</v>
      </c>
      <c r="B81" s="174" t="s">
        <v>111</v>
      </c>
      <c r="C81" s="249"/>
      <c r="D81" s="230">
        <f t="shared" si="7"/>
        <v>2410</v>
      </c>
      <c r="E81" s="234">
        <v>50</v>
      </c>
      <c r="F81" s="234">
        <v>2360</v>
      </c>
      <c r="G81" s="234">
        <f t="shared" si="12"/>
        <v>2277</v>
      </c>
      <c r="H81" s="234">
        <v>21</v>
      </c>
      <c r="I81" s="234">
        <v>2256</v>
      </c>
      <c r="J81" s="235">
        <f t="shared" si="13"/>
        <v>3003</v>
      </c>
      <c r="K81" s="235">
        <v>17</v>
      </c>
      <c r="L81" s="235">
        <v>2986</v>
      </c>
      <c r="M81" s="235">
        <f t="shared" si="14"/>
        <v>3516</v>
      </c>
      <c r="N81" s="234">
        <v>33</v>
      </c>
      <c r="O81" s="234">
        <v>3483</v>
      </c>
      <c r="P81" s="235">
        <f t="shared" si="15"/>
        <v>4161</v>
      </c>
      <c r="Q81" s="234">
        <v>83</v>
      </c>
      <c r="R81" s="234">
        <v>4078</v>
      </c>
      <c r="S81" s="260">
        <v>61</v>
      </c>
      <c r="T81" s="249" t="s">
        <v>111</v>
      </c>
    </row>
    <row r="82" spans="1:20" s="34" customFormat="1" ht="14.25" customHeight="1">
      <c r="A82" s="171">
        <v>62</v>
      </c>
      <c r="B82" s="174" t="s">
        <v>112</v>
      </c>
      <c r="C82" s="249"/>
      <c r="D82" s="230">
        <f t="shared" si="7"/>
        <v>0</v>
      </c>
      <c r="E82" s="234">
        <v>0</v>
      </c>
      <c r="F82" s="234">
        <v>0</v>
      </c>
      <c r="G82" s="234">
        <v>0</v>
      </c>
      <c r="H82" s="234">
        <v>0</v>
      </c>
      <c r="I82" s="234">
        <v>0</v>
      </c>
      <c r="J82" s="234">
        <v>0</v>
      </c>
      <c r="K82" s="234">
        <v>0</v>
      </c>
      <c r="L82" s="234">
        <v>60</v>
      </c>
      <c r="M82" s="235">
        <f t="shared" si="14"/>
        <v>0</v>
      </c>
      <c r="N82" s="234">
        <v>0</v>
      </c>
      <c r="O82" s="234">
        <v>0</v>
      </c>
      <c r="P82" s="235">
        <f t="shared" si="15"/>
        <v>0</v>
      </c>
      <c r="Q82" s="234">
        <v>0</v>
      </c>
      <c r="R82" s="234">
        <v>0</v>
      </c>
      <c r="S82" s="260">
        <v>62</v>
      </c>
      <c r="T82" s="249" t="s">
        <v>112</v>
      </c>
    </row>
    <row r="83" spans="1:20" s="34" customFormat="1" ht="14.25" customHeight="1">
      <c r="A83" s="171">
        <v>63</v>
      </c>
      <c r="B83" s="174" t="s">
        <v>113</v>
      </c>
      <c r="C83" s="249"/>
      <c r="D83" s="230">
        <f t="shared" si="7"/>
        <v>63</v>
      </c>
      <c r="E83" s="234">
        <v>63</v>
      </c>
      <c r="F83" s="234">
        <v>0</v>
      </c>
      <c r="G83" s="234">
        <f>SUM(H83:I83)</f>
        <v>67</v>
      </c>
      <c r="H83" s="234">
        <v>34</v>
      </c>
      <c r="I83" s="234">
        <v>33</v>
      </c>
      <c r="J83" s="235">
        <f t="shared" si="13"/>
        <v>85</v>
      </c>
      <c r="K83" s="235">
        <v>85</v>
      </c>
      <c r="L83" s="235">
        <v>0</v>
      </c>
      <c r="M83" s="235">
        <f t="shared" si="14"/>
        <v>285</v>
      </c>
      <c r="N83" s="234">
        <v>285</v>
      </c>
      <c r="O83" s="234">
        <v>0</v>
      </c>
      <c r="P83" s="235">
        <f t="shared" si="15"/>
        <v>252</v>
      </c>
      <c r="Q83" s="234">
        <v>235</v>
      </c>
      <c r="R83" s="234">
        <v>17</v>
      </c>
      <c r="S83" s="260">
        <v>63</v>
      </c>
      <c r="T83" s="249" t="s">
        <v>113</v>
      </c>
    </row>
    <row r="84" spans="1:20" s="34" customFormat="1" ht="14.25" customHeight="1">
      <c r="A84" s="171">
        <v>64</v>
      </c>
      <c r="B84" s="174" t="s">
        <v>254</v>
      </c>
      <c r="C84" s="249"/>
      <c r="D84" s="230">
        <f t="shared" si="7"/>
        <v>0</v>
      </c>
      <c r="E84" s="234">
        <v>0</v>
      </c>
      <c r="F84" s="234">
        <v>0</v>
      </c>
      <c r="G84" s="234">
        <v>0</v>
      </c>
      <c r="H84" s="234">
        <v>0</v>
      </c>
      <c r="I84" s="234">
        <v>0</v>
      </c>
      <c r="J84" s="234">
        <v>0</v>
      </c>
      <c r="K84" s="234">
        <v>0</v>
      </c>
      <c r="L84" s="234">
        <v>0</v>
      </c>
      <c r="M84" s="234">
        <v>0</v>
      </c>
      <c r="N84" s="234">
        <v>0</v>
      </c>
      <c r="O84" s="234">
        <v>0</v>
      </c>
      <c r="P84" s="234">
        <v>0</v>
      </c>
      <c r="Q84" s="234">
        <v>0</v>
      </c>
      <c r="R84" s="234">
        <v>0</v>
      </c>
      <c r="S84" s="260">
        <v>64</v>
      </c>
      <c r="T84" s="249" t="s">
        <v>335</v>
      </c>
    </row>
    <row r="85" spans="1:20" s="34" customFormat="1" ht="14.25" customHeight="1">
      <c r="A85" s="171">
        <v>65</v>
      </c>
      <c r="B85" s="174" t="s">
        <v>97</v>
      </c>
      <c r="C85" s="249"/>
      <c r="D85" s="230">
        <f t="shared" si="7"/>
        <v>390</v>
      </c>
      <c r="E85" s="234">
        <v>0</v>
      </c>
      <c r="F85" s="234">
        <v>390</v>
      </c>
      <c r="G85" s="234">
        <f>SUM(H85:I85)</f>
        <v>184</v>
      </c>
      <c r="H85" s="234">
        <v>0</v>
      </c>
      <c r="I85" s="234">
        <v>184</v>
      </c>
      <c r="J85" s="235">
        <f t="shared" si="13"/>
        <v>1160</v>
      </c>
      <c r="K85" s="234">
        <v>0</v>
      </c>
      <c r="L85" s="235">
        <v>1160</v>
      </c>
      <c r="M85" s="235">
        <f>SUM(N85:O85)</f>
        <v>1127</v>
      </c>
      <c r="N85" s="234">
        <v>0</v>
      </c>
      <c r="O85" s="234">
        <v>1127</v>
      </c>
      <c r="P85" s="235">
        <f>SUM(Q85:R85)</f>
        <v>303</v>
      </c>
      <c r="Q85" s="234">
        <v>0</v>
      </c>
      <c r="R85" s="234">
        <v>303</v>
      </c>
      <c r="S85" s="260">
        <v>65</v>
      </c>
      <c r="T85" s="249" t="s">
        <v>97</v>
      </c>
    </row>
    <row r="86" spans="1:20" s="34" customFormat="1" ht="14.25" customHeight="1">
      <c r="A86" s="171">
        <v>66</v>
      </c>
      <c r="B86" s="174" t="s">
        <v>98</v>
      </c>
      <c r="C86" s="249"/>
      <c r="D86" s="230">
        <f t="shared" si="7"/>
        <v>17</v>
      </c>
      <c r="E86" s="234">
        <v>17</v>
      </c>
      <c r="F86" s="234">
        <v>0</v>
      </c>
      <c r="G86" s="234">
        <f aca="true" t="shared" si="16" ref="G86:G96">SUM(H86:I86)</f>
        <v>0</v>
      </c>
      <c r="H86" s="234">
        <v>0</v>
      </c>
      <c r="I86" s="234">
        <v>0</v>
      </c>
      <c r="J86" s="234">
        <v>0</v>
      </c>
      <c r="K86" s="234">
        <v>0</v>
      </c>
      <c r="L86" s="234">
        <v>0</v>
      </c>
      <c r="M86" s="234">
        <v>0</v>
      </c>
      <c r="N86" s="234">
        <v>0</v>
      </c>
      <c r="O86" s="234">
        <v>0</v>
      </c>
      <c r="P86" s="234">
        <v>0</v>
      </c>
      <c r="Q86" s="234">
        <v>0</v>
      </c>
      <c r="R86" s="234">
        <v>0</v>
      </c>
      <c r="S86" s="260">
        <v>66</v>
      </c>
      <c r="T86" s="249" t="s">
        <v>98</v>
      </c>
    </row>
    <row r="87" spans="1:20" s="34" customFormat="1" ht="25.5" customHeight="1">
      <c r="A87" s="171">
        <v>67</v>
      </c>
      <c r="B87" s="173" t="s">
        <v>285</v>
      </c>
      <c r="C87" s="248"/>
      <c r="D87" s="230">
        <f t="shared" si="7"/>
        <v>280</v>
      </c>
      <c r="E87" s="234">
        <v>107</v>
      </c>
      <c r="F87" s="234">
        <v>173</v>
      </c>
      <c r="G87" s="234">
        <f t="shared" si="16"/>
        <v>1110</v>
      </c>
      <c r="H87" s="234">
        <v>747</v>
      </c>
      <c r="I87" s="234">
        <v>363</v>
      </c>
      <c r="J87" s="235">
        <f t="shared" si="13"/>
        <v>1294</v>
      </c>
      <c r="K87" s="235">
        <v>887</v>
      </c>
      <c r="L87" s="235">
        <v>407</v>
      </c>
      <c r="M87" s="235">
        <f>SUM(N87:O87)</f>
        <v>1048</v>
      </c>
      <c r="N87" s="234">
        <v>588</v>
      </c>
      <c r="O87" s="234">
        <v>460</v>
      </c>
      <c r="P87" s="235">
        <f>SUM(Q87:R87)</f>
        <v>1451</v>
      </c>
      <c r="Q87" s="234">
        <v>748</v>
      </c>
      <c r="R87" s="234">
        <v>703</v>
      </c>
      <c r="S87" s="260">
        <v>67</v>
      </c>
      <c r="T87" s="248" t="s">
        <v>285</v>
      </c>
    </row>
    <row r="88" spans="1:20" ht="25.5" customHeight="1">
      <c r="A88" s="172">
        <v>68</v>
      </c>
      <c r="B88" s="173" t="s">
        <v>286</v>
      </c>
      <c r="C88" s="248"/>
      <c r="D88" s="230">
        <f t="shared" si="7"/>
        <v>136</v>
      </c>
      <c r="E88" s="234">
        <v>34</v>
      </c>
      <c r="F88" s="234">
        <v>102</v>
      </c>
      <c r="G88" s="234">
        <f t="shared" si="16"/>
        <v>144</v>
      </c>
      <c r="H88" s="234">
        <v>123</v>
      </c>
      <c r="I88" s="234">
        <v>21</v>
      </c>
      <c r="J88" s="234">
        <f t="shared" si="13"/>
        <v>228</v>
      </c>
      <c r="K88" s="235">
        <v>144</v>
      </c>
      <c r="L88" s="235">
        <v>84</v>
      </c>
      <c r="M88" s="234">
        <f>SUM(N88:O88)</f>
        <v>363</v>
      </c>
      <c r="N88" s="234">
        <v>198</v>
      </c>
      <c r="O88" s="234">
        <v>165</v>
      </c>
      <c r="P88" s="234">
        <f>SUM(Q88:R88)</f>
        <v>381</v>
      </c>
      <c r="Q88" s="234">
        <v>195</v>
      </c>
      <c r="R88" s="234">
        <v>186</v>
      </c>
      <c r="S88" s="260">
        <v>68</v>
      </c>
      <c r="T88" s="248" t="s">
        <v>286</v>
      </c>
    </row>
    <row r="89" spans="1:20" ht="14.25" customHeight="1">
      <c r="A89" s="171">
        <v>69</v>
      </c>
      <c r="B89" s="174" t="s">
        <v>114</v>
      </c>
      <c r="C89" s="249"/>
      <c r="D89" s="230">
        <f t="shared" si="7"/>
        <v>296</v>
      </c>
      <c r="E89" s="234">
        <v>0</v>
      </c>
      <c r="F89" s="234">
        <v>296</v>
      </c>
      <c r="G89" s="234">
        <f t="shared" si="16"/>
        <v>578</v>
      </c>
      <c r="H89" s="234">
        <v>17</v>
      </c>
      <c r="I89" s="234">
        <v>561</v>
      </c>
      <c r="J89" s="235">
        <f t="shared" si="13"/>
        <v>486</v>
      </c>
      <c r="K89" s="235">
        <v>0</v>
      </c>
      <c r="L89" s="235">
        <v>486</v>
      </c>
      <c r="M89" s="235">
        <f aca="true" t="shared" si="17" ref="M89:M96">SUM(N89:O89)</f>
        <v>555</v>
      </c>
      <c r="N89" s="234">
        <v>21</v>
      </c>
      <c r="O89" s="234">
        <v>534</v>
      </c>
      <c r="P89" s="235">
        <f aca="true" t="shared" si="18" ref="P89:P96">SUM(Q89:R89)</f>
        <v>676</v>
      </c>
      <c r="Q89" s="234">
        <v>71</v>
      </c>
      <c r="R89" s="234">
        <v>605</v>
      </c>
      <c r="S89" s="260">
        <v>69</v>
      </c>
      <c r="T89" s="249" t="s">
        <v>114</v>
      </c>
    </row>
    <row r="90" spans="1:20" ht="14.25" customHeight="1">
      <c r="A90" s="171">
        <v>70</v>
      </c>
      <c r="B90" s="174" t="s">
        <v>115</v>
      </c>
      <c r="C90" s="249"/>
      <c r="D90" s="230">
        <f t="shared" si="7"/>
        <v>1000</v>
      </c>
      <c r="E90" s="234">
        <v>97</v>
      </c>
      <c r="F90" s="234">
        <v>903</v>
      </c>
      <c r="G90" s="234">
        <f t="shared" si="16"/>
        <v>2193</v>
      </c>
      <c r="H90" s="234">
        <v>504</v>
      </c>
      <c r="I90" s="234">
        <v>1689</v>
      </c>
      <c r="J90" s="235">
        <f t="shared" si="13"/>
        <v>5696</v>
      </c>
      <c r="K90" s="235">
        <v>2128</v>
      </c>
      <c r="L90" s="235">
        <v>3568</v>
      </c>
      <c r="M90" s="235">
        <f t="shared" si="17"/>
        <v>1329</v>
      </c>
      <c r="N90" s="234">
        <v>416</v>
      </c>
      <c r="O90" s="234">
        <v>913</v>
      </c>
      <c r="P90" s="235">
        <f t="shared" si="18"/>
        <v>1314</v>
      </c>
      <c r="Q90" s="234">
        <v>203</v>
      </c>
      <c r="R90" s="234">
        <v>1111</v>
      </c>
      <c r="S90" s="260">
        <v>70</v>
      </c>
      <c r="T90" s="249" t="s">
        <v>115</v>
      </c>
    </row>
    <row r="91" spans="1:20" ht="14.25" customHeight="1">
      <c r="A91" s="171">
        <v>71</v>
      </c>
      <c r="B91" s="174" t="s">
        <v>99</v>
      </c>
      <c r="C91" s="249"/>
      <c r="D91" s="230">
        <f t="shared" si="7"/>
        <v>468</v>
      </c>
      <c r="E91" s="234">
        <v>127</v>
      </c>
      <c r="F91" s="234">
        <v>341</v>
      </c>
      <c r="G91" s="234">
        <f t="shared" si="16"/>
        <v>126</v>
      </c>
      <c r="H91" s="234">
        <v>21</v>
      </c>
      <c r="I91" s="234">
        <v>105</v>
      </c>
      <c r="J91" s="235">
        <f t="shared" si="13"/>
        <v>224</v>
      </c>
      <c r="K91" s="235">
        <v>0</v>
      </c>
      <c r="L91" s="235">
        <v>224</v>
      </c>
      <c r="M91" s="235">
        <f t="shared" si="17"/>
        <v>68</v>
      </c>
      <c r="N91" s="234">
        <v>0</v>
      </c>
      <c r="O91" s="234">
        <v>68</v>
      </c>
      <c r="P91" s="235">
        <f t="shared" si="18"/>
        <v>85</v>
      </c>
      <c r="Q91" s="234">
        <v>0</v>
      </c>
      <c r="R91" s="234">
        <v>85</v>
      </c>
      <c r="S91" s="260">
        <v>71</v>
      </c>
      <c r="T91" s="249" t="s">
        <v>99</v>
      </c>
    </row>
    <row r="92" spans="1:20" ht="14.25" customHeight="1">
      <c r="A92" s="171">
        <v>72</v>
      </c>
      <c r="B92" s="174" t="s">
        <v>100</v>
      </c>
      <c r="C92" s="249"/>
      <c r="D92" s="230">
        <f t="shared" si="7"/>
        <v>138</v>
      </c>
      <c r="E92" s="234">
        <v>17</v>
      </c>
      <c r="F92" s="234">
        <v>121</v>
      </c>
      <c r="G92" s="234">
        <f t="shared" si="16"/>
        <v>3608</v>
      </c>
      <c r="H92" s="234">
        <v>0</v>
      </c>
      <c r="I92" s="234">
        <v>3608</v>
      </c>
      <c r="J92" s="235">
        <f t="shared" si="13"/>
        <v>2240</v>
      </c>
      <c r="K92" s="234">
        <v>17</v>
      </c>
      <c r="L92" s="235">
        <v>2223</v>
      </c>
      <c r="M92" s="235">
        <f t="shared" si="17"/>
        <v>938</v>
      </c>
      <c r="N92" s="234">
        <v>0</v>
      </c>
      <c r="O92" s="234">
        <v>938</v>
      </c>
      <c r="P92" s="235">
        <f t="shared" si="18"/>
        <v>595</v>
      </c>
      <c r="Q92" s="234">
        <v>38</v>
      </c>
      <c r="R92" s="234">
        <v>557</v>
      </c>
      <c r="S92" s="260">
        <v>72</v>
      </c>
      <c r="T92" s="249" t="s">
        <v>100</v>
      </c>
    </row>
    <row r="93" spans="1:20" ht="14.25" customHeight="1">
      <c r="A93" s="171">
        <v>73</v>
      </c>
      <c r="B93" s="174" t="s">
        <v>116</v>
      </c>
      <c r="C93" s="249"/>
      <c r="D93" s="230">
        <f t="shared" si="7"/>
        <v>241</v>
      </c>
      <c r="E93" s="234">
        <v>38</v>
      </c>
      <c r="F93" s="234">
        <v>203</v>
      </c>
      <c r="G93" s="234">
        <f t="shared" si="16"/>
        <v>217</v>
      </c>
      <c r="H93" s="234">
        <v>0</v>
      </c>
      <c r="I93" s="234">
        <v>217</v>
      </c>
      <c r="J93" s="235">
        <f t="shared" si="13"/>
        <v>127</v>
      </c>
      <c r="K93" s="234">
        <v>17</v>
      </c>
      <c r="L93" s="235">
        <v>110</v>
      </c>
      <c r="M93" s="235">
        <f t="shared" si="17"/>
        <v>164</v>
      </c>
      <c r="N93" s="234">
        <v>60</v>
      </c>
      <c r="O93" s="234">
        <v>104</v>
      </c>
      <c r="P93" s="235">
        <f t="shared" si="18"/>
        <v>51</v>
      </c>
      <c r="Q93" s="234">
        <v>0</v>
      </c>
      <c r="R93" s="234">
        <v>51</v>
      </c>
      <c r="S93" s="260">
        <v>73</v>
      </c>
      <c r="T93" s="249" t="s">
        <v>116</v>
      </c>
    </row>
    <row r="94" spans="1:20" ht="14.25" customHeight="1">
      <c r="A94" s="171">
        <v>74</v>
      </c>
      <c r="B94" s="174" t="s">
        <v>102</v>
      </c>
      <c r="C94" s="249"/>
      <c r="D94" s="230">
        <f t="shared" si="7"/>
        <v>83240</v>
      </c>
      <c r="E94" s="234">
        <v>82950</v>
      </c>
      <c r="F94" s="234">
        <v>290</v>
      </c>
      <c r="G94" s="234">
        <f t="shared" si="16"/>
        <v>84468</v>
      </c>
      <c r="H94" s="234">
        <v>81285</v>
      </c>
      <c r="I94" s="234">
        <v>3183</v>
      </c>
      <c r="J94" s="235">
        <f t="shared" si="13"/>
        <v>90983</v>
      </c>
      <c r="K94" s="235">
        <v>90983</v>
      </c>
      <c r="L94" s="235">
        <v>0</v>
      </c>
      <c r="M94" s="235">
        <f t="shared" si="17"/>
        <v>82626</v>
      </c>
      <c r="N94" s="234">
        <v>82571</v>
      </c>
      <c r="O94" s="234">
        <v>55</v>
      </c>
      <c r="P94" s="235">
        <f t="shared" si="18"/>
        <v>96234</v>
      </c>
      <c r="Q94" s="234">
        <v>95904</v>
      </c>
      <c r="R94" s="234">
        <v>330</v>
      </c>
      <c r="S94" s="260">
        <v>74</v>
      </c>
      <c r="T94" s="249" t="s">
        <v>102</v>
      </c>
    </row>
    <row r="95" spans="1:20" ht="14.25" customHeight="1">
      <c r="A95" s="171">
        <v>75</v>
      </c>
      <c r="B95" s="174" t="s">
        <v>117</v>
      </c>
      <c r="C95" s="249"/>
      <c r="D95" s="230">
        <f t="shared" si="7"/>
        <v>1390</v>
      </c>
      <c r="E95" s="234">
        <v>1390</v>
      </c>
      <c r="F95" s="234">
        <v>0</v>
      </c>
      <c r="G95" s="234">
        <f t="shared" si="16"/>
        <v>3367</v>
      </c>
      <c r="H95" s="234">
        <v>3367</v>
      </c>
      <c r="I95" s="234">
        <v>0</v>
      </c>
      <c r="J95" s="235">
        <f t="shared" si="13"/>
        <v>2918</v>
      </c>
      <c r="K95" s="235">
        <v>2918</v>
      </c>
      <c r="L95" s="234">
        <v>0</v>
      </c>
      <c r="M95" s="235">
        <f t="shared" si="17"/>
        <v>1602</v>
      </c>
      <c r="N95" s="234">
        <v>1585</v>
      </c>
      <c r="O95" s="234">
        <v>17</v>
      </c>
      <c r="P95" s="235">
        <f t="shared" si="18"/>
        <v>2885</v>
      </c>
      <c r="Q95" s="234">
        <v>2868</v>
      </c>
      <c r="R95" s="234">
        <v>17</v>
      </c>
      <c r="S95" s="260">
        <v>75</v>
      </c>
      <c r="T95" s="249" t="s">
        <v>117</v>
      </c>
    </row>
    <row r="96" spans="1:20" ht="25.5" customHeight="1">
      <c r="A96" s="171">
        <v>76</v>
      </c>
      <c r="B96" s="174" t="s">
        <v>296</v>
      </c>
      <c r="C96" s="249"/>
      <c r="D96" s="230">
        <f t="shared" si="7"/>
        <v>4361</v>
      </c>
      <c r="E96" s="234">
        <v>504</v>
      </c>
      <c r="F96" s="234">
        <v>3857</v>
      </c>
      <c r="G96" s="234">
        <f t="shared" si="16"/>
        <v>4499</v>
      </c>
      <c r="H96" s="234">
        <v>517</v>
      </c>
      <c r="I96" s="234">
        <v>3982</v>
      </c>
      <c r="J96" s="235">
        <f t="shared" si="13"/>
        <v>2551</v>
      </c>
      <c r="K96" s="235">
        <v>524</v>
      </c>
      <c r="L96" s="235">
        <v>2027</v>
      </c>
      <c r="M96" s="235">
        <f t="shared" si="17"/>
        <v>6841</v>
      </c>
      <c r="N96" s="234">
        <v>4549</v>
      </c>
      <c r="O96" s="234">
        <v>2292</v>
      </c>
      <c r="P96" s="235">
        <f t="shared" si="18"/>
        <v>6711</v>
      </c>
      <c r="Q96" s="234">
        <v>4537</v>
      </c>
      <c r="R96" s="234">
        <v>2174</v>
      </c>
      <c r="S96" s="260">
        <v>76</v>
      </c>
      <c r="T96" s="249" t="s">
        <v>296</v>
      </c>
    </row>
    <row r="97" spans="1:20" ht="14.25" customHeight="1">
      <c r="A97" s="171">
        <v>77</v>
      </c>
      <c r="B97" s="174" t="s">
        <v>105</v>
      </c>
      <c r="C97" s="249"/>
      <c r="D97" s="230">
        <f t="shared" si="7"/>
        <v>0</v>
      </c>
      <c r="E97" s="234">
        <v>0</v>
      </c>
      <c r="F97" s="234">
        <v>0</v>
      </c>
      <c r="G97" s="234">
        <v>0</v>
      </c>
      <c r="H97" s="234">
        <v>0</v>
      </c>
      <c r="I97" s="234">
        <v>3033</v>
      </c>
      <c r="J97" s="235">
        <f t="shared" si="13"/>
        <v>0</v>
      </c>
      <c r="K97" s="234">
        <v>0</v>
      </c>
      <c r="L97" s="235">
        <v>0</v>
      </c>
      <c r="M97" s="234">
        <v>0</v>
      </c>
      <c r="N97" s="234">
        <v>0</v>
      </c>
      <c r="O97" s="234">
        <v>0</v>
      </c>
      <c r="P97" s="234">
        <v>0</v>
      </c>
      <c r="Q97" s="234">
        <v>0</v>
      </c>
      <c r="R97" s="234">
        <v>0</v>
      </c>
      <c r="S97" s="260">
        <v>77</v>
      </c>
      <c r="T97" s="249" t="s">
        <v>105</v>
      </c>
    </row>
    <row r="98" spans="1:20" ht="14.25" customHeight="1">
      <c r="A98" s="171">
        <v>78</v>
      </c>
      <c r="B98" s="174" t="s">
        <v>118</v>
      </c>
      <c r="C98" s="249"/>
      <c r="D98" s="230">
        <f t="shared" si="7"/>
        <v>0</v>
      </c>
      <c r="E98" s="234">
        <v>0</v>
      </c>
      <c r="F98" s="234">
        <v>0</v>
      </c>
      <c r="G98" s="234">
        <v>0</v>
      </c>
      <c r="H98" s="234">
        <v>0</v>
      </c>
      <c r="I98" s="234">
        <v>0</v>
      </c>
      <c r="J98" s="234">
        <v>0</v>
      </c>
      <c r="K98" s="234">
        <v>0</v>
      </c>
      <c r="L98" s="234">
        <v>0</v>
      </c>
      <c r="M98" s="234">
        <v>0</v>
      </c>
      <c r="N98" s="234">
        <v>0</v>
      </c>
      <c r="O98" s="234">
        <v>0</v>
      </c>
      <c r="P98" s="234">
        <v>0</v>
      </c>
      <c r="Q98" s="234">
        <v>0</v>
      </c>
      <c r="R98" s="234">
        <v>0</v>
      </c>
      <c r="S98" s="260">
        <v>78</v>
      </c>
      <c r="T98" s="249" t="s">
        <v>118</v>
      </c>
    </row>
    <row r="99" spans="1:20" ht="14.25" customHeight="1">
      <c r="A99" s="171">
        <v>79</v>
      </c>
      <c r="B99" s="174" t="s">
        <v>107</v>
      </c>
      <c r="C99" s="249"/>
      <c r="D99" s="230">
        <f t="shared" si="7"/>
        <v>0</v>
      </c>
      <c r="E99" s="234">
        <v>0</v>
      </c>
      <c r="F99" s="234">
        <v>0</v>
      </c>
      <c r="G99" s="234">
        <v>0</v>
      </c>
      <c r="H99" s="234">
        <v>0</v>
      </c>
      <c r="I99" s="234">
        <v>68</v>
      </c>
      <c r="J99" s="235">
        <f t="shared" si="13"/>
        <v>331</v>
      </c>
      <c r="K99" s="234">
        <v>59</v>
      </c>
      <c r="L99" s="235">
        <v>272</v>
      </c>
      <c r="M99" s="235">
        <f>SUM(N99:O99)</f>
        <v>897</v>
      </c>
      <c r="N99" s="234">
        <v>206</v>
      </c>
      <c r="O99" s="234">
        <v>691</v>
      </c>
      <c r="P99" s="235">
        <f>SUM(Q99:R99)</f>
        <v>922</v>
      </c>
      <c r="Q99" s="234">
        <v>273</v>
      </c>
      <c r="R99" s="234">
        <v>649</v>
      </c>
      <c r="S99" s="260">
        <v>79</v>
      </c>
      <c r="T99" s="249" t="s">
        <v>107</v>
      </c>
    </row>
    <row r="100" spans="1:20" ht="14.25" customHeight="1">
      <c r="A100" s="171">
        <v>80</v>
      </c>
      <c r="B100" s="174" t="s">
        <v>108</v>
      </c>
      <c r="C100" s="249"/>
      <c r="D100" s="230">
        <f t="shared" si="7"/>
        <v>16610</v>
      </c>
      <c r="E100" s="234">
        <v>38</v>
      </c>
      <c r="F100" s="234">
        <v>16572</v>
      </c>
      <c r="G100" s="234">
        <f>SUM(H100:I100)</f>
        <v>1753</v>
      </c>
      <c r="H100" s="234">
        <v>51</v>
      </c>
      <c r="I100" s="234">
        <v>1702</v>
      </c>
      <c r="J100" s="235">
        <f t="shared" si="13"/>
        <v>674</v>
      </c>
      <c r="K100" s="235">
        <v>67</v>
      </c>
      <c r="L100" s="235">
        <v>607</v>
      </c>
      <c r="M100" s="235">
        <f>SUM(N100:O100)</f>
        <v>143</v>
      </c>
      <c r="N100" s="234">
        <v>0</v>
      </c>
      <c r="O100" s="234">
        <v>143</v>
      </c>
      <c r="P100" s="235">
        <f>SUM(Q100:R100)</f>
        <v>462</v>
      </c>
      <c r="Q100" s="234">
        <v>38</v>
      </c>
      <c r="R100" s="234">
        <v>424</v>
      </c>
      <c r="S100" s="260">
        <v>80</v>
      </c>
      <c r="T100" s="249" t="s">
        <v>108</v>
      </c>
    </row>
    <row r="101" spans="1:20" ht="14.25" customHeight="1">
      <c r="A101" s="172">
        <v>81</v>
      </c>
      <c r="B101" s="174" t="s">
        <v>110</v>
      </c>
      <c r="C101" s="249"/>
      <c r="D101" s="230">
        <f t="shared" si="7"/>
        <v>1651</v>
      </c>
      <c r="E101" s="233">
        <v>0</v>
      </c>
      <c r="F101" s="233">
        <v>1651</v>
      </c>
      <c r="G101" s="234">
        <f>SUM(H101:I101)</f>
        <v>2650</v>
      </c>
      <c r="H101" s="233">
        <v>0</v>
      </c>
      <c r="I101" s="233">
        <v>2650</v>
      </c>
      <c r="J101" s="235">
        <f t="shared" si="13"/>
        <v>1185</v>
      </c>
      <c r="K101" s="234">
        <v>0</v>
      </c>
      <c r="L101" s="235">
        <v>1185</v>
      </c>
      <c r="M101" s="235">
        <f>SUM(N101:O101)</f>
        <v>6221</v>
      </c>
      <c r="N101" s="234">
        <v>0</v>
      </c>
      <c r="O101" s="234">
        <v>6221</v>
      </c>
      <c r="P101" s="235">
        <f>SUM(Q101:R101)</f>
        <v>4857</v>
      </c>
      <c r="Q101" s="234">
        <v>17</v>
      </c>
      <c r="R101" s="234">
        <v>4840</v>
      </c>
      <c r="S101" s="260">
        <v>81</v>
      </c>
      <c r="T101" s="249" t="s">
        <v>110</v>
      </c>
    </row>
    <row r="102" spans="1:20" ht="4.5" customHeight="1">
      <c r="A102" s="95"/>
      <c r="B102" s="52"/>
      <c r="C102" s="51"/>
      <c r="D102" s="219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262"/>
      <c r="T102" s="51"/>
    </row>
    <row r="103" ht="3.75" customHeight="1"/>
    <row r="104" ht="12">
      <c r="A104" s="78" t="s">
        <v>43</v>
      </c>
    </row>
  </sheetData>
  <mergeCells count="12">
    <mergeCell ref="A8:B8"/>
    <mergeCell ref="J5:L5"/>
    <mergeCell ref="G60:I60"/>
    <mergeCell ref="J60:L60"/>
    <mergeCell ref="G5:I5"/>
    <mergeCell ref="D5:F5"/>
    <mergeCell ref="D60:F60"/>
    <mergeCell ref="S8:T8"/>
    <mergeCell ref="P5:R5"/>
    <mergeCell ref="P60:R60"/>
    <mergeCell ref="M60:O60"/>
    <mergeCell ref="M5:O5"/>
  </mergeCells>
  <printOptions horizontalCentered="1"/>
  <pageMargins left="0.5905511811023623" right="0.5511811023622047" top="0.7874015748031497" bottom="0.5905511811023623" header="0.5118110236220472" footer="0.5118110236220472"/>
  <pageSetup horizontalDpi="300" verticalDpi="300" orientation="portrait" pageOrder="overThenDown" paperSize="9" r:id="rId2"/>
  <rowBreaks count="1" manualBreakCount="1">
    <brk id="55" max="19" man="1"/>
  </rowBreaks>
  <colBreaks count="1" manualBreakCount="1">
    <brk id="10" max="106" man="1"/>
  </colBreaks>
  <ignoredErrors>
    <ignoredError sqref="D12:F28 G12:M28 D9:F11 P12:P28 P44 P31:P43 D45:I50 P45:P47 D44:I44 P29:P30 J31:J44 D31:I43 D69:F76 D82:G90 D97:E99 D100:E100 J97:J99 P63:P101" formulaRange="1"/>
    <ignoredError sqref="G9:M11 P9:P11" formula="1" formulaRange="1"/>
    <ignoredError sqref="G8:M8 N8:O11 Q8:T11 P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E35" sqref="E35"/>
    </sheetView>
  </sheetViews>
  <sheetFormatPr defaultColWidth="9.00390625" defaultRowHeight="13.5"/>
  <cols>
    <col min="1" max="1" width="14.50390625" style="10" customWidth="1"/>
    <col min="2" max="2" width="0.6171875" style="10" customWidth="1"/>
    <col min="3" max="4" width="10.00390625" style="10" customWidth="1"/>
    <col min="5" max="5" width="9.50390625" style="10" customWidth="1"/>
    <col min="6" max="7" width="8.25390625" style="10" customWidth="1"/>
    <col min="8" max="10" width="9.50390625" style="10" customWidth="1"/>
    <col min="11" max="12" width="8.25390625" style="10" customWidth="1"/>
    <col min="13" max="13" width="7.875" style="10" customWidth="1"/>
    <col min="14" max="19" width="8.25390625" style="10" customWidth="1"/>
    <col min="20" max="20" width="0.875" style="10" customWidth="1"/>
    <col min="21" max="21" width="14.50390625" style="10" customWidth="1"/>
    <col min="22" max="16384" width="8.875" style="10" customWidth="1"/>
  </cols>
  <sheetData>
    <row r="1" spans="8:14" s="1" customFormat="1" ht="18" customHeight="1">
      <c r="H1" s="19"/>
      <c r="I1" s="19"/>
      <c r="J1" s="2" t="s">
        <v>119</v>
      </c>
      <c r="K1" s="3" t="s">
        <v>120</v>
      </c>
      <c r="L1" s="19"/>
      <c r="M1" s="19"/>
      <c r="N1" s="19"/>
    </row>
    <row r="2" spans="8:14" ht="12" customHeight="1">
      <c r="H2" s="91"/>
      <c r="I2" s="91"/>
      <c r="J2" s="91"/>
      <c r="K2" s="91"/>
      <c r="L2" s="91"/>
      <c r="M2" s="91"/>
      <c r="N2" s="91"/>
    </row>
    <row r="3" ht="12">
      <c r="U3" s="69" t="s">
        <v>121</v>
      </c>
    </row>
    <row r="4" ht="3.75" customHeight="1">
      <c r="D4" s="76"/>
    </row>
    <row r="5" spans="1:21" ht="15" customHeight="1">
      <c r="A5" s="5" t="s">
        <v>124</v>
      </c>
      <c r="B5" s="102"/>
      <c r="C5" s="266" t="s">
        <v>0</v>
      </c>
      <c r="D5" s="81"/>
      <c r="E5" s="7"/>
      <c r="F5" s="7"/>
      <c r="G5" s="7"/>
      <c r="H5" s="7"/>
      <c r="I5" s="7"/>
      <c r="J5" s="6" t="s">
        <v>122</v>
      </c>
      <c r="K5" s="58" t="s">
        <v>255</v>
      </c>
      <c r="L5" s="7"/>
      <c r="M5" s="8"/>
      <c r="N5" s="304" t="s">
        <v>123</v>
      </c>
      <c r="O5" s="305"/>
      <c r="P5" s="305"/>
      <c r="Q5" s="305"/>
      <c r="R5" s="305"/>
      <c r="S5" s="305"/>
      <c r="T5" s="103"/>
      <c r="U5" s="59" t="s">
        <v>124</v>
      </c>
    </row>
    <row r="6" spans="1:21" ht="15" customHeight="1">
      <c r="A6" s="70"/>
      <c r="B6" s="18"/>
      <c r="C6" s="311"/>
      <c r="D6" s="268" t="s">
        <v>0</v>
      </c>
      <c r="E6" s="281" t="s">
        <v>125</v>
      </c>
      <c r="F6" s="265"/>
      <c r="G6" s="269"/>
      <c r="H6" s="281" t="s">
        <v>126</v>
      </c>
      <c r="I6" s="265"/>
      <c r="J6" s="265"/>
      <c r="K6" s="99" t="s">
        <v>127</v>
      </c>
      <c r="L6" s="61" t="s">
        <v>128</v>
      </c>
      <c r="M6" s="61" t="s">
        <v>129</v>
      </c>
      <c r="N6" s="279" t="s">
        <v>0</v>
      </c>
      <c r="O6" s="61" t="s">
        <v>130</v>
      </c>
      <c r="P6" s="281" t="s">
        <v>131</v>
      </c>
      <c r="Q6" s="265"/>
      <c r="R6" s="265"/>
      <c r="S6" s="265"/>
      <c r="T6" s="13"/>
      <c r="U6" s="62"/>
    </row>
    <row r="7" spans="1:21" ht="15" customHeight="1">
      <c r="A7" s="104" t="s">
        <v>132</v>
      </c>
      <c r="B7" s="105"/>
      <c r="C7" s="267"/>
      <c r="D7" s="280"/>
      <c r="E7" s="21" t="s">
        <v>133</v>
      </c>
      <c r="F7" s="21" t="s">
        <v>134</v>
      </c>
      <c r="G7" s="22" t="s">
        <v>135</v>
      </c>
      <c r="H7" s="14" t="s">
        <v>133</v>
      </c>
      <c r="I7" s="14" t="s">
        <v>134</v>
      </c>
      <c r="J7" s="15" t="s">
        <v>135</v>
      </c>
      <c r="K7" s="16" t="s">
        <v>136</v>
      </c>
      <c r="L7" s="14" t="s">
        <v>137</v>
      </c>
      <c r="M7" s="14" t="s">
        <v>138</v>
      </c>
      <c r="N7" s="280"/>
      <c r="O7" s="14" t="s">
        <v>139</v>
      </c>
      <c r="P7" s="21" t="s">
        <v>140</v>
      </c>
      <c r="Q7" s="21" t="s">
        <v>141</v>
      </c>
      <c r="R7" s="21" t="s">
        <v>142</v>
      </c>
      <c r="S7" s="22" t="s">
        <v>143</v>
      </c>
      <c r="T7" s="11"/>
      <c r="U7" s="63" t="s">
        <v>132</v>
      </c>
    </row>
    <row r="8" spans="1:21" ht="6" customHeight="1">
      <c r="A8" s="10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60"/>
    </row>
    <row r="9" spans="1:21" ht="12">
      <c r="A9" s="68" t="s">
        <v>321</v>
      </c>
      <c r="B9" s="62"/>
      <c r="C9" s="88">
        <f>SUM(D9,N9)</f>
        <v>200957</v>
      </c>
      <c r="D9" s="88">
        <v>124874</v>
      </c>
      <c r="E9" s="88">
        <v>30981</v>
      </c>
      <c r="F9" s="88">
        <v>5404</v>
      </c>
      <c r="G9" s="88">
        <v>353</v>
      </c>
      <c r="H9" s="88">
        <v>68891</v>
      </c>
      <c r="I9" s="88">
        <v>13902</v>
      </c>
      <c r="J9" s="88">
        <v>191</v>
      </c>
      <c r="K9" s="88">
        <v>4143</v>
      </c>
      <c r="L9" s="88">
        <v>672</v>
      </c>
      <c r="M9" s="88">
        <v>337</v>
      </c>
      <c r="N9" s="88">
        <f>SUM(O9:S9)</f>
        <v>76083</v>
      </c>
      <c r="O9" s="88">
        <v>3476</v>
      </c>
      <c r="P9" s="88">
        <v>4391</v>
      </c>
      <c r="Q9" s="88">
        <v>4</v>
      </c>
      <c r="R9" s="88">
        <v>35658</v>
      </c>
      <c r="S9" s="88">
        <v>32554</v>
      </c>
      <c r="T9" s="108"/>
      <c r="U9" s="64" t="s">
        <v>321</v>
      </c>
    </row>
    <row r="10" spans="1:21" ht="12">
      <c r="A10" s="68">
        <v>13</v>
      </c>
      <c r="B10" s="62"/>
      <c r="C10" s="88">
        <f>SUM(D10,N10)</f>
        <v>203013</v>
      </c>
      <c r="D10" s="88">
        <v>124917</v>
      </c>
      <c r="E10" s="88">
        <v>32686</v>
      </c>
      <c r="F10" s="88">
        <v>5331</v>
      </c>
      <c r="G10" s="88">
        <v>364</v>
      </c>
      <c r="H10" s="88">
        <v>67897</v>
      </c>
      <c r="I10" s="88">
        <v>13336</v>
      </c>
      <c r="J10" s="88">
        <v>195</v>
      </c>
      <c r="K10" s="88">
        <v>4117</v>
      </c>
      <c r="L10" s="88">
        <v>673</v>
      </c>
      <c r="M10" s="88">
        <v>318</v>
      </c>
      <c r="N10" s="88">
        <f>SUM(O10:S10)</f>
        <v>78096</v>
      </c>
      <c r="O10" s="88">
        <v>3519</v>
      </c>
      <c r="P10" s="88">
        <v>4406</v>
      </c>
      <c r="Q10" s="88">
        <v>4</v>
      </c>
      <c r="R10" s="88">
        <v>37960</v>
      </c>
      <c r="S10" s="88">
        <v>32207</v>
      </c>
      <c r="T10" s="108"/>
      <c r="U10" s="64">
        <v>13</v>
      </c>
    </row>
    <row r="11" spans="1:21" ht="12">
      <c r="A11" s="68">
        <v>14</v>
      </c>
      <c r="B11" s="62"/>
      <c r="C11" s="88">
        <f>SUM(D11,N11)</f>
        <v>203595</v>
      </c>
      <c r="D11" s="88">
        <v>124244</v>
      </c>
      <c r="E11" s="88">
        <v>33508</v>
      </c>
      <c r="F11" s="88">
        <v>5180</v>
      </c>
      <c r="G11" s="88">
        <v>364</v>
      </c>
      <c r="H11" s="88">
        <v>67289</v>
      </c>
      <c r="I11" s="88">
        <v>12693</v>
      </c>
      <c r="J11" s="88">
        <v>201</v>
      </c>
      <c r="K11" s="88">
        <v>4043</v>
      </c>
      <c r="L11" s="88">
        <v>648</v>
      </c>
      <c r="M11" s="88">
        <v>318</v>
      </c>
      <c r="N11" s="88">
        <f>SUM(O11:S11)</f>
        <v>79351</v>
      </c>
      <c r="O11" s="88">
        <v>3549</v>
      </c>
      <c r="P11" s="88">
        <v>4476</v>
      </c>
      <c r="Q11" s="88">
        <v>3</v>
      </c>
      <c r="R11" s="88">
        <v>39709</v>
      </c>
      <c r="S11" s="88">
        <v>31614</v>
      </c>
      <c r="T11" s="108"/>
      <c r="U11" s="64">
        <v>14</v>
      </c>
    </row>
    <row r="12" spans="1:21" s="74" customFormat="1" ht="12">
      <c r="A12" s="68">
        <v>15</v>
      </c>
      <c r="B12" s="62"/>
      <c r="C12" s="88">
        <v>201078</v>
      </c>
      <c r="D12" s="88">
        <v>122878</v>
      </c>
      <c r="E12" s="88">
        <v>34372</v>
      </c>
      <c r="F12" s="88">
        <v>5060</v>
      </c>
      <c r="G12" s="88">
        <v>366</v>
      </c>
      <c r="H12" s="88">
        <v>65914</v>
      </c>
      <c r="I12" s="88">
        <v>12154</v>
      </c>
      <c r="J12" s="88">
        <v>201</v>
      </c>
      <c r="K12" s="88">
        <v>3901</v>
      </c>
      <c r="L12" s="88">
        <v>623</v>
      </c>
      <c r="M12" s="88">
        <v>287</v>
      </c>
      <c r="N12" s="88">
        <v>78200</v>
      </c>
      <c r="O12" s="88">
        <v>3631</v>
      </c>
      <c r="P12" s="88">
        <v>4536</v>
      </c>
      <c r="Q12" s="88">
        <v>6</v>
      </c>
      <c r="R12" s="88">
        <v>42898</v>
      </c>
      <c r="S12" s="88">
        <v>27129</v>
      </c>
      <c r="T12" s="108"/>
      <c r="U12" s="64">
        <v>15</v>
      </c>
    </row>
    <row r="13" spans="1:21" s="74" customFormat="1" ht="12">
      <c r="A13" s="72">
        <v>16</v>
      </c>
      <c r="B13" s="97"/>
      <c r="C13" s="178">
        <f>SUM(D13,N13)</f>
        <v>204106</v>
      </c>
      <c r="D13" s="90">
        <f>SUM(E13:M13)</f>
        <v>123187</v>
      </c>
      <c r="E13" s="90">
        <f>SUM(E15:E16)</f>
        <v>35293</v>
      </c>
      <c r="F13" s="90">
        <f>SUM(F15:F16)</f>
        <v>5027</v>
      </c>
      <c r="G13" s="90">
        <f aca="true" t="shared" si="0" ref="G13:M13">SUM(G15:G16)</f>
        <v>366</v>
      </c>
      <c r="H13" s="90">
        <f t="shared" si="0"/>
        <v>65689</v>
      </c>
      <c r="I13" s="90">
        <f t="shared" si="0"/>
        <v>11920</v>
      </c>
      <c r="J13" s="90">
        <f t="shared" si="0"/>
        <v>211</v>
      </c>
      <c r="K13" s="90">
        <f t="shared" si="0"/>
        <v>3796</v>
      </c>
      <c r="L13" s="90">
        <f t="shared" si="0"/>
        <v>614</v>
      </c>
      <c r="M13" s="90">
        <f t="shared" si="0"/>
        <v>271</v>
      </c>
      <c r="N13" s="90">
        <f>SUM(O13:S13)</f>
        <v>80919</v>
      </c>
      <c r="O13" s="90">
        <v>3721</v>
      </c>
      <c r="P13" s="90">
        <v>4706</v>
      </c>
      <c r="Q13" s="90">
        <v>6</v>
      </c>
      <c r="R13" s="90">
        <v>45005</v>
      </c>
      <c r="S13" s="90">
        <v>27481</v>
      </c>
      <c r="T13" s="110"/>
      <c r="U13" s="65">
        <v>16</v>
      </c>
    </row>
    <row r="14" spans="1:21" ht="5.25" customHeight="1">
      <c r="A14" s="70"/>
      <c r="B14" s="1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108"/>
      <c r="U14" s="64"/>
    </row>
    <row r="15" spans="1:21" ht="12">
      <c r="A15" s="68" t="s">
        <v>144</v>
      </c>
      <c r="B15" s="107"/>
      <c r="C15" s="88">
        <f>SUM(D15,N15)</f>
        <v>199888</v>
      </c>
      <c r="D15" s="88">
        <f>SUM(E15:M15)</f>
        <v>118969</v>
      </c>
      <c r="E15" s="88">
        <v>35194</v>
      </c>
      <c r="F15" s="88">
        <v>3434</v>
      </c>
      <c r="G15" s="88">
        <v>36</v>
      </c>
      <c r="H15" s="88">
        <v>64710</v>
      </c>
      <c r="I15" s="88">
        <v>11792</v>
      </c>
      <c r="J15" s="88">
        <v>171</v>
      </c>
      <c r="K15" s="88">
        <v>3022</v>
      </c>
      <c r="L15" s="88">
        <v>604</v>
      </c>
      <c r="M15" s="88">
        <v>6</v>
      </c>
      <c r="N15" s="88">
        <f>SUM(O15:S15)</f>
        <v>80919</v>
      </c>
      <c r="O15" s="109">
        <v>3721</v>
      </c>
      <c r="P15" s="109">
        <v>4706</v>
      </c>
      <c r="Q15" s="109">
        <v>6</v>
      </c>
      <c r="R15" s="109">
        <v>45005</v>
      </c>
      <c r="S15" s="109">
        <v>27481</v>
      </c>
      <c r="T15" s="108"/>
      <c r="U15" s="64" t="s">
        <v>145</v>
      </c>
    </row>
    <row r="16" spans="1:21" ht="12">
      <c r="A16" s="68" t="s">
        <v>146</v>
      </c>
      <c r="B16" s="107"/>
      <c r="C16" s="88">
        <f>SUM(D16,N16)</f>
        <v>4218</v>
      </c>
      <c r="D16" s="88">
        <f>SUM(E16:M16)</f>
        <v>4218</v>
      </c>
      <c r="E16" s="88">
        <v>99</v>
      </c>
      <c r="F16" s="88">
        <v>1593</v>
      </c>
      <c r="G16" s="88">
        <v>330</v>
      </c>
      <c r="H16" s="88">
        <v>979</v>
      </c>
      <c r="I16" s="88">
        <v>128</v>
      </c>
      <c r="J16" s="88">
        <v>40</v>
      </c>
      <c r="K16" s="88">
        <v>774</v>
      </c>
      <c r="L16" s="88">
        <v>10</v>
      </c>
      <c r="M16" s="88">
        <v>265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8"/>
      <c r="U16" s="64" t="s">
        <v>147</v>
      </c>
    </row>
    <row r="17" spans="1:21" ht="4.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7"/>
    </row>
    <row r="18" ht="5.25" customHeight="1">
      <c r="N18" s="18"/>
    </row>
    <row r="19" ht="12">
      <c r="A19" s="78" t="s">
        <v>148</v>
      </c>
    </row>
    <row r="20" ht="12">
      <c r="A20" s="111" t="s">
        <v>315</v>
      </c>
    </row>
  </sheetData>
  <mergeCells count="7">
    <mergeCell ref="N6:N7"/>
    <mergeCell ref="P6:S6"/>
    <mergeCell ref="N5:S5"/>
    <mergeCell ref="C5:C7"/>
    <mergeCell ref="D6:D7"/>
    <mergeCell ref="E6:G6"/>
    <mergeCell ref="H6:J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0" max="19" man="1"/>
  </colBreaks>
  <ignoredErrors>
    <ignoredError sqref="D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9" sqref="A9"/>
    </sheetView>
  </sheetViews>
  <sheetFormatPr defaultColWidth="9.00390625" defaultRowHeight="13.5"/>
  <cols>
    <col min="1" max="1" width="18.375" style="10" customWidth="1"/>
    <col min="2" max="2" width="0.6171875" style="10" customWidth="1"/>
    <col min="3" max="8" width="11.875" style="10" customWidth="1"/>
    <col min="9" max="14" width="12.00390625" style="10" customWidth="1"/>
    <col min="15" max="15" width="0.875" style="10" customWidth="1"/>
    <col min="16" max="16" width="18.375" style="10" customWidth="1"/>
    <col min="17" max="16384" width="8.875" style="10" customWidth="1"/>
  </cols>
  <sheetData>
    <row r="1" spans="7:11" s="1" customFormat="1" ht="18" customHeight="1">
      <c r="G1" s="4"/>
      <c r="H1" s="2" t="s">
        <v>276</v>
      </c>
      <c r="I1" s="3" t="s">
        <v>277</v>
      </c>
      <c r="J1" s="4"/>
      <c r="K1" s="4"/>
    </row>
    <row r="2" spans="7:11" ht="12" customHeight="1">
      <c r="G2" s="101"/>
      <c r="H2" s="69"/>
      <c r="I2" s="79"/>
      <c r="J2" s="101"/>
      <c r="K2" s="101"/>
    </row>
    <row r="3" spans="6:11" ht="12" customHeight="1">
      <c r="F3" s="101"/>
      <c r="G3" s="101"/>
      <c r="H3" s="101"/>
      <c r="I3" s="101"/>
      <c r="J3" s="101"/>
      <c r="K3" s="101"/>
    </row>
    <row r="4" ht="4.5" customHeight="1">
      <c r="Q4" s="18"/>
    </row>
    <row r="5" spans="1:17" ht="15" customHeight="1">
      <c r="A5" s="5" t="s">
        <v>124</v>
      </c>
      <c r="B5" s="112"/>
      <c r="C5" s="305" t="s">
        <v>149</v>
      </c>
      <c r="D5" s="305"/>
      <c r="E5" s="305"/>
      <c r="F5" s="305"/>
      <c r="G5" s="305"/>
      <c r="H5" s="305"/>
      <c r="I5" s="306"/>
      <c r="J5" s="304" t="s">
        <v>150</v>
      </c>
      <c r="K5" s="305"/>
      <c r="L5" s="305"/>
      <c r="M5" s="305"/>
      <c r="N5" s="305"/>
      <c r="O5" s="8"/>
      <c r="P5" s="9" t="s">
        <v>151</v>
      </c>
      <c r="Q5" s="18"/>
    </row>
    <row r="6" spans="1:17" ht="15" customHeight="1">
      <c r="A6" s="70"/>
      <c r="B6" s="18"/>
      <c r="C6" s="319" t="s">
        <v>152</v>
      </c>
      <c r="D6" s="281" t="s">
        <v>153</v>
      </c>
      <c r="E6" s="269"/>
      <c r="F6" s="281" t="s">
        <v>154</v>
      </c>
      <c r="G6" s="269"/>
      <c r="H6" s="265" t="s">
        <v>155</v>
      </c>
      <c r="I6" s="269"/>
      <c r="J6" s="279" t="s">
        <v>156</v>
      </c>
      <c r="K6" s="270" t="s">
        <v>157</v>
      </c>
      <c r="L6" s="270"/>
      <c r="M6" s="270" t="s">
        <v>155</v>
      </c>
      <c r="N6" s="281"/>
      <c r="O6" s="13"/>
      <c r="P6" s="113"/>
      <c r="Q6" s="18"/>
    </row>
    <row r="7" spans="1:17" ht="15" customHeight="1">
      <c r="A7" s="70"/>
      <c r="B7" s="18"/>
      <c r="C7" s="311"/>
      <c r="D7" s="61" t="s">
        <v>158</v>
      </c>
      <c r="E7" s="61" t="s">
        <v>159</v>
      </c>
      <c r="F7" s="151" t="s">
        <v>1</v>
      </c>
      <c r="G7" s="61" t="s">
        <v>160</v>
      </c>
      <c r="H7" s="166" t="s">
        <v>1</v>
      </c>
      <c r="I7" s="99" t="s">
        <v>161</v>
      </c>
      <c r="J7" s="268"/>
      <c r="K7" s="151" t="s">
        <v>1</v>
      </c>
      <c r="L7" s="61" t="s">
        <v>161</v>
      </c>
      <c r="M7" s="151" t="s">
        <v>1</v>
      </c>
      <c r="N7" s="166" t="s">
        <v>161</v>
      </c>
      <c r="O7" s="99"/>
      <c r="P7" s="113"/>
      <c r="Q7" s="18"/>
    </row>
    <row r="8" spans="1:16" ht="15" customHeight="1">
      <c r="A8" s="104" t="s">
        <v>132</v>
      </c>
      <c r="B8" s="114"/>
      <c r="C8" s="267"/>
      <c r="D8" s="14" t="s">
        <v>162</v>
      </c>
      <c r="E8" s="14" t="s">
        <v>162</v>
      </c>
      <c r="F8" s="14" t="s">
        <v>163</v>
      </c>
      <c r="G8" s="14" t="s">
        <v>164</v>
      </c>
      <c r="H8" s="15" t="s">
        <v>165</v>
      </c>
      <c r="I8" s="16" t="s">
        <v>256</v>
      </c>
      <c r="J8" s="280"/>
      <c r="K8" s="14" t="s">
        <v>166</v>
      </c>
      <c r="L8" s="14" t="s">
        <v>164</v>
      </c>
      <c r="M8" s="14" t="s">
        <v>165</v>
      </c>
      <c r="N8" s="15" t="s">
        <v>256</v>
      </c>
      <c r="O8" s="100"/>
      <c r="P8" s="17" t="s">
        <v>132</v>
      </c>
    </row>
    <row r="9" spans="1:16" ht="4.5" customHeight="1">
      <c r="A9" s="7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1"/>
    </row>
    <row r="10" spans="1:17" ht="12">
      <c r="A10" s="68" t="s">
        <v>302</v>
      </c>
      <c r="B10" s="62"/>
      <c r="C10" s="122">
        <v>7</v>
      </c>
      <c r="D10" s="88">
        <v>126123</v>
      </c>
      <c r="E10" s="88">
        <v>92354</v>
      </c>
      <c r="F10" s="88">
        <v>10212</v>
      </c>
      <c r="G10" s="88">
        <v>27978</v>
      </c>
      <c r="H10" s="88">
        <v>15761</v>
      </c>
      <c r="I10" s="88">
        <v>43180</v>
      </c>
      <c r="J10" s="122">
        <v>37</v>
      </c>
      <c r="K10" s="88">
        <v>2257</v>
      </c>
      <c r="L10" s="88">
        <v>6183</v>
      </c>
      <c r="M10" s="88">
        <v>13120</v>
      </c>
      <c r="N10" s="88">
        <v>35945</v>
      </c>
      <c r="O10" s="115"/>
      <c r="P10" s="64" t="s">
        <v>302</v>
      </c>
      <c r="Q10" s="62"/>
    </row>
    <row r="11" spans="1:17" ht="12">
      <c r="A11" s="68">
        <v>12</v>
      </c>
      <c r="B11" s="62"/>
      <c r="C11" s="122">
        <v>9</v>
      </c>
      <c r="D11" s="88">
        <v>130306</v>
      </c>
      <c r="E11" s="88">
        <v>95513</v>
      </c>
      <c r="F11" s="88">
        <v>9993</v>
      </c>
      <c r="G11" s="88">
        <v>27378</v>
      </c>
      <c r="H11" s="88">
        <v>17415</v>
      </c>
      <c r="I11" s="88">
        <v>47712</v>
      </c>
      <c r="J11" s="122">
        <v>34</v>
      </c>
      <c r="K11" s="88">
        <v>2163</v>
      </c>
      <c r="L11" s="88">
        <v>5926</v>
      </c>
      <c r="M11" s="88">
        <v>13197</v>
      </c>
      <c r="N11" s="88">
        <v>36156</v>
      </c>
      <c r="O11" s="115"/>
      <c r="P11" s="64">
        <v>12</v>
      </c>
      <c r="Q11" s="62"/>
    </row>
    <row r="12" spans="1:17" ht="12">
      <c r="A12" s="68">
        <v>13</v>
      </c>
      <c r="B12" s="62"/>
      <c r="C12" s="122">
        <v>8</v>
      </c>
      <c r="D12" s="88">
        <v>122644</v>
      </c>
      <c r="E12" s="88">
        <v>89169</v>
      </c>
      <c r="F12" s="88">
        <v>8903</v>
      </c>
      <c r="G12" s="88">
        <v>24392</v>
      </c>
      <c r="H12" s="88">
        <v>15202</v>
      </c>
      <c r="I12" s="88">
        <v>41649</v>
      </c>
      <c r="J12" s="122">
        <v>37</v>
      </c>
      <c r="K12" s="88">
        <v>2201</v>
      </c>
      <c r="L12" s="88">
        <v>6030</v>
      </c>
      <c r="M12" s="88">
        <v>13661</v>
      </c>
      <c r="N12" s="88">
        <v>37427</v>
      </c>
      <c r="O12" s="115"/>
      <c r="P12" s="64">
        <v>13</v>
      </c>
      <c r="Q12" s="62"/>
    </row>
    <row r="13" spans="1:17" s="74" customFormat="1" ht="12">
      <c r="A13" s="68">
        <v>14</v>
      </c>
      <c r="B13" s="62"/>
      <c r="C13" s="122">
        <v>9</v>
      </c>
      <c r="D13" s="88">
        <v>123125</v>
      </c>
      <c r="E13" s="88">
        <v>86077</v>
      </c>
      <c r="F13" s="88">
        <v>7876</v>
      </c>
      <c r="G13" s="88">
        <v>21578</v>
      </c>
      <c r="H13" s="88">
        <v>15591</v>
      </c>
      <c r="I13" s="88">
        <v>42715</v>
      </c>
      <c r="J13" s="122">
        <v>37</v>
      </c>
      <c r="K13" s="88">
        <v>2237</v>
      </c>
      <c r="L13" s="88">
        <v>6129</v>
      </c>
      <c r="M13" s="88">
        <v>13998</v>
      </c>
      <c r="N13" s="88">
        <v>38351</v>
      </c>
      <c r="O13" s="115"/>
      <c r="P13" s="64">
        <v>14</v>
      </c>
      <c r="Q13" s="97"/>
    </row>
    <row r="14" spans="1:17" s="74" customFormat="1" ht="12">
      <c r="A14" s="72">
        <v>15</v>
      </c>
      <c r="B14" s="97"/>
      <c r="C14" s="179">
        <v>9</v>
      </c>
      <c r="D14" s="90">
        <v>121723</v>
      </c>
      <c r="E14" s="90">
        <v>86472</v>
      </c>
      <c r="F14" s="90">
        <v>7270</v>
      </c>
      <c r="G14" s="90">
        <v>19918</v>
      </c>
      <c r="H14" s="90">
        <v>15315</v>
      </c>
      <c r="I14" s="90">
        <v>41959</v>
      </c>
      <c r="J14" s="179">
        <v>37</v>
      </c>
      <c r="K14" s="90">
        <v>2159</v>
      </c>
      <c r="L14" s="90">
        <v>5915</v>
      </c>
      <c r="M14" s="90">
        <v>14827</v>
      </c>
      <c r="N14" s="90">
        <v>40622</v>
      </c>
      <c r="O14" s="180"/>
      <c r="P14" s="65">
        <v>15</v>
      </c>
      <c r="Q14" s="97"/>
    </row>
    <row r="15" spans="1:17" ht="4.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18"/>
    </row>
    <row r="16" ht="5.25" customHeight="1"/>
    <row r="17" ht="12">
      <c r="A17" s="78" t="s">
        <v>281</v>
      </c>
    </row>
    <row r="18" ht="12">
      <c r="A18" s="111" t="s">
        <v>167</v>
      </c>
    </row>
  </sheetData>
  <mergeCells count="9">
    <mergeCell ref="C5:I5"/>
    <mergeCell ref="J5:N5"/>
    <mergeCell ref="D6:E6"/>
    <mergeCell ref="F6:G6"/>
    <mergeCell ref="H6:I6"/>
    <mergeCell ref="K6:L6"/>
    <mergeCell ref="M6:N6"/>
    <mergeCell ref="J6:J8"/>
    <mergeCell ref="C6:C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M28" sqref="M28"/>
    </sheetView>
  </sheetViews>
  <sheetFormatPr defaultColWidth="9.00390625" defaultRowHeight="13.5"/>
  <cols>
    <col min="1" max="1" width="11.375" style="10" customWidth="1"/>
    <col min="2" max="2" width="0.875" style="10" customWidth="1"/>
    <col min="3" max="8" width="10.375" style="10" customWidth="1"/>
    <col min="9" max="12" width="8.75390625" style="10" customWidth="1"/>
    <col min="13" max="19" width="7.75390625" style="10" customWidth="1"/>
    <col min="20" max="20" width="7.00390625" style="10" customWidth="1"/>
    <col min="21" max="21" width="0.74609375" style="10" customWidth="1"/>
    <col min="22" max="22" width="11.375" style="10" customWidth="1"/>
    <col min="23" max="16384" width="8.875" style="10" customWidth="1"/>
  </cols>
  <sheetData>
    <row r="1" spans="9:13" s="1" customFormat="1" ht="18" customHeight="1">
      <c r="I1" s="4"/>
      <c r="J1" s="2" t="s">
        <v>278</v>
      </c>
      <c r="K1" s="3" t="s">
        <v>279</v>
      </c>
      <c r="M1" s="4"/>
    </row>
    <row r="2" spans="9:13" ht="12" customHeight="1">
      <c r="I2" s="101"/>
      <c r="J2" s="101"/>
      <c r="K2" s="69"/>
      <c r="L2" s="79"/>
      <c r="M2" s="101"/>
    </row>
    <row r="3" ht="12" customHeight="1">
      <c r="V3" s="69" t="s">
        <v>178</v>
      </c>
    </row>
    <row r="4" ht="4.5" customHeight="1"/>
    <row r="5" spans="1:22" ht="12">
      <c r="A5" s="117" t="s">
        <v>6</v>
      </c>
      <c r="B5" s="118"/>
      <c r="C5" s="320" t="s">
        <v>1</v>
      </c>
      <c r="D5" s="321"/>
      <c r="E5" s="320" t="s">
        <v>168</v>
      </c>
      <c r="F5" s="321"/>
      <c r="G5" s="320" t="s">
        <v>169</v>
      </c>
      <c r="H5" s="321"/>
      <c r="I5" s="324" t="s">
        <v>170</v>
      </c>
      <c r="J5" s="320"/>
      <c r="K5" s="327" t="s">
        <v>171</v>
      </c>
      <c r="L5" s="330" t="s">
        <v>257</v>
      </c>
      <c r="M5" s="320" t="s">
        <v>172</v>
      </c>
      <c r="N5" s="321"/>
      <c r="O5" s="320" t="s">
        <v>173</v>
      </c>
      <c r="P5" s="320"/>
      <c r="Q5" s="324" t="s">
        <v>174</v>
      </c>
      <c r="R5" s="321"/>
      <c r="S5" s="324" t="s">
        <v>175</v>
      </c>
      <c r="T5" s="320"/>
      <c r="U5" s="103"/>
      <c r="V5" s="9" t="s">
        <v>6</v>
      </c>
    </row>
    <row r="6" spans="1:22" ht="12.75" customHeight="1">
      <c r="A6" s="119"/>
      <c r="B6" s="120"/>
      <c r="C6" s="322"/>
      <c r="D6" s="323"/>
      <c r="E6" s="322"/>
      <c r="F6" s="323"/>
      <c r="G6" s="322"/>
      <c r="H6" s="323"/>
      <c r="I6" s="325"/>
      <c r="J6" s="322"/>
      <c r="K6" s="329"/>
      <c r="L6" s="331"/>
      <c r="M6" s="322"/>
      <c r="N6" s="323"/>
      <c r="O6" s="322"/>
      <c r="P6" s="322"/>
      <c r="Q6" s="325"/>
      <c r="R6" s="323"/>
      <c r="S6" s="325"/>
      <c r="T6" s="322"/>
      <c r="U6" s="11"/>
      <c r="V6" s="113"/>
    </row>
    <row r="7" spans="1:22" ht="12">
      <c r="A7" s="11" t="s">
        <v>176</v>
      </c>
      <c r="B7" s="84"/>
      <c r="C7" s="146" t="s">
        <v>177</v>
      </c>
      <c r="D7" s="147" t="s">
        <v>2</v>
      </c>
      <c r="E7" s="147" t="s">
        <v>177</v>
      </c>
      <c r="F7" s="147" t="s">
        <v>2</v>
      </c>
      <c r="G7" s="147" t="s">
        <v>177</v>
      </c>
      <c r="H7" s="147" t="s">
        <v>2</v>
      </c>
      <c r="I7" s="147" t="s">
        <v>177</v>
      </c>
      <c r="J7" s="148" t="s">
        <v>2</v>
      </c>
      <c r="K7" s="146" t="s">
        <v>177</v>
      </c>
      <c r="L7" s="147" t="s">
        <v>2</v>
      </c>
      <c r="M7" s="147" t="s">
        <v>177</v>
      </c>
      <c r="N7" s="147" t="s">
        <v>2</v>
      </c>
      <c r="O7" s="147" t="s">
        <v>177</v>
      </c>
      <c r="P7" s="147" t="s">
        <v>2</v>
      </c>
      <c r="Q7" s="147" t="s">
        <v>177</v>
      </c>
      <c r="R7" s="147" t="s">
        <v>2</v>
      </c>
      <c r="S7" s="147" t="s">
        <v>177</v>
      </c>
      <c r="T7" s="148" t="s">
        <v>2</v>
      </c>
      <c r="U7" s="86"/>
      <c r="V7" s="17" t="s">
        <v>32</v>
      </c>
    </row>
    <row r="8" spans="1:22" ht="4.5" customHeight="1">
      <c r="A8" s="7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31"/>
      <c r="R8" s="31"/>
      <c r="S8" s="31"/>
      <c r="T8" s="31"/>
      <c r="V8" s="113"/>
    </row>
    <row r="9" spans="1:22" ht="12">
      <c r="A9" s="176" t="s">
        <v>301</v>
      </c>
      <c r="B9" s="62"/>
      <c r="C9" s="121">
        <f>SUM(E9,G9,I9,K9,M9,O9,Q9,S9,C23,F23)</f>
        <v>1927075</v>
      </c>
      <c r="D9" s="46">
        <f>SUM(F9,H9,J9,L9,N9,P9,R9,T9,D23)</f>
        <v>6212540</v>
      </c>
      <c r="E9" s="46">
        <v>783408</v>
      </c>
      <c r="F9" s="46">
        <v>1084683</v>
      </c>
      <c r="G9" s="46">
        <v>852237</v>
      </c>
      <c r="H9" s="46">
        <v>4850995</v>
      </c>
      <c r="I9" s="46">
        <v>18215</v>
      </c>
      <c r="J9" s="123">
        <v>0</v>
      </c>
      <c r="K9" s="46">
        <v>64523</v>
      </c>
      <c r="L9" s="46">
        <v>74493</v>
      </c>
      <c r="M9" s="46">
        <v>101800</v>
      </c>
      <c r="N9" s="46">
        <v>51372</v>
      </c>
      <c r="O9" s="46">
        <v>70598</v>
      </c>
      <c r="P9" s="46">
        <v>102611</v>
      </c>
      <c r="Q9" s="46">
        <v>25824</v>
      </c>
      <c r="R9" s="46">
        <v>48386</v>
      </c>
      <c r="S9" s="46">
        <v>10011</v>
      </c>
      <c r="T9" s="122">
        <v>0</v>
      </c>
      <c r="V9" s="113" t="s">
        <v>301</v>
      </c>
    </row>
    <row r="10" spans="1:22" ht="12">
      <c r="A10" s="68">
        <v>12</v>
      </c>
      <c r="B10" s="62"/>
      <c r="C10" s="121">
        <f>SUM(E10,G10,I10,K10,M10,O10,Q10,S10,C24,F24)</f>
        <v>1885569</v>
      </c>
      <c r="D10" s="46">
        <f>SUM(F10,H10,J10,L10,N10,P10,R10,T10,D24)</f>
        <v>6776514</v>
      </c>
      <c r="E10" s="46">
        <v>756690</v>
      </c>
      <c r="F10" s="46">
        <v>1156673</v>
      </c>
      <c r="G10" s="46">
        <v>869353</v>
      </c>
      <c r="H10" s="46">
        <v>5254613</v>
      </c>
      <c r="I10" s="46">
        <v>17291</v>
      </c>
      <c r="J10" s="123">
        <v>0</v>
      </c>
      <c r="K10" s="46">
        <v>61516</v>
      </c>
      <c r="L10" s="46">
        <v>47245</v>
      </c>
      <c r="M10" s="46">
        <v>90676</v>
      </c>
      <c r="N10" s="46">
        <v>38070</v>
      </c>
      <c r="O10" s="46">
        <v>55043</v>
      </c>
      <c r="P10" s="46">
        <v>240242</v>
      </c>
      <c r="Q10" s="46">
        <v>25596</v>
      </c>
      <c r="R10" s="46">
        <v>39671</v>
      </c>
      <c r="S10" s="46">
        <v>9404</v>
      </c>
      <c r="T10" s="122">
        <v>0</v>
      </c>
      <c r="U10" s="10" t="s">
        <v>258</v>
      </c>
      <c r="V10" s="64">
        <v>12</v>
      </c>
    </row>
    <row r="11" spans="1:22" ht="12">
      <c r="A11" s="68">
        <v>13</v>
      </c>
      <c r="B11" s="62"/>
      <c r="C11" s="121">
        <f>SUM(E11,G11,I11,K11,M11,O11,Q11,S11,C25,F25)</f>
        <v>1801539</v>
      </c>
      <c r="D11" s="46">
        <f>SUM(F11,H11,J11,L11,N11,P11,R11,T11,D25)</f>
        <v>5809074</v>
      </c>
      <c r="E11" s="46">
        <v>674693</v>
      </c>
      <c r="F11" s="46">
        <v>899860</v>
      </c>
      <c r="G11" s="46">
        <v>896368</v>
      </c>
      <c r="H11" s="46">
        <v>4806327</v>
      </c>
      <c r="I11" s="46">
        <v>18357</v>
      </c>
      <c r="J11" s="123">
        <v>0</v>
      </c>
      <c r="K11" s="46">
        <v>66983</v>
      </c>
      <c r="L11" s="46">
        <v>23952</v>
      </c>
      <c r="M11" s="46">
        <v>83887</v>
      </c>
      <c r="N11" s="46">
        <v>22166</v>
      </c>
      <c r="O11" s="46">
        <v>24186</v>
      </c>
      <c r="P11" s="46">
        <v>12866</v>
      </c>
      <c r="Q11" s="46">
        <v>26892</v>
      </c>
      <c r="R11" s="46">
        <v>43903</v>
      </c>
      <c r="S11" s="46">
        <v>8503</v>
      </c>
      <c r="T11" s="122">
        <v>0</v>
      </c>
      <c r="V11" s="64">
        <v>13</v>
      </c>
    </row>
    <row r="12" spans="1:22" ht="12">
      <c r="A12" s="68">
        <v>14</v>
      </c>
      <c r="B12" s="62"/>
      <c r="C12" s="121">
        <f>SUM(E12,G12,I12,K12,M12,O12,Q12,S12,C26,F26)</f>
        <v>1756584</v>
      </c>
      <c r="D12" s="46">
        <f>SUM(F12,H12,J12,L12,N12,P12,R12,T12,D26)</f>
        <v>5819032</v>
      </c>
      <c r="E12" s="46">
        <v>640458</v>
      </c>
      <c r="F12" s="46">
        <v>856801</v>
      </c>
      <c r="G12" s="46">
        <v>915985</v>
      </c>
      <c r="H12" s="46">
        <v>4890863</v>
      </c>
      <c r="I12" s="46">
        <v>17277</v>
      </c>
      <c r="J12" s="123">
        <v>0</v>
      </c>
      <c r="K12" s="46">
        <v>64122</v>
      </c>
      <c r="L12" s="46">
        <v>5040</v>
      </c>
      <c r="M12" s="46">
        <v>83750</v>
      </c>
      <c r="N12" s="46">
        <v>33356</v>
      </c>
      <c r="O12" s="88">
        <v>0</v>
      </c>
      <c r="P12" s="88">
        <v>0</v>
      </c>
      <c r="Q12" s="46">
        <v>23897</v>
      </c>
      <c r="R12" s="46">
        <v>32972</v>
      </c>
      <c r="S12" s="46">
        <v>10330</v>
      </c>
      <c r="T12" s="122">
        <v>0</v>
      </c>
      <c r="V12" s="64">
        <v>14</v>
      </c>
    </row>
    <row r="13" spans="1:22" s="74" customFormat="1" ht="12">
      <c r="A13" s="68">
        <v>15</v>
      </c>
      <c r="B13" s="62"/>
      <c r="C13" s="121">
        <f>SUM(E13,G13,I13,K13,M13,O13,Q13,S13,C27,F27)</f>
        <v>1673799</v>
      </c>
      <c r="D13" s="46">
        <f>SUM(F13,H13,J13,L13,N13,P13,R13,T13,D27)</f>
        <v>5209381</v>
      </c>
      <c r="E13" s="46">
        <v>546537</v>
      </c>
      <c r="F13" s="46">
        <v>713800</v>
      </c>
      <c r="G13" s="46">
        <v>942872</v>
      </c>
      <c r="H13" s="46">
        <v>4418780</v>
      </c>
      <c r="I13" s="46">
        <v>15900</v>
      </c>
      <c r="J13" s="123">
        <v>0</v>
      </c>
      <c r="K13" s="46">
        <v>60142</v>
      </c>
      <c r="L13" s="123">
        <v>0</v>
      </c>
      <c r="M13" s="46">
        <v>78490</v>
      </c>
      <c r="N13" s="46">
        <v>39926</v>
      </c>
      <c r="O13" s="88">
        <v>0</v>
      </c>
      <c r="P13" s="88">
        <v>0</v>
      </c>
      <c r="Q13" s="46">
        <v>24856</v>
      </c>
      <c r="R13" s="46">
        <v>36875</v>
      </c>
      <c r="S13" s="46">
        <v>3072</v>
      </c>
      <c r="T13" s="122">
        <v>0</v>
      </c>
      <c r="U13" s="10"/>
      <c r="V13" s="64">
        <v>15</v>
      </c>
    </row>
    <row r="14" spans="1:22" s="74" customFormat="1" ht="12">
      <c r="A14" s="72">
        <v>16</v>
      </c>
      <c r="B14" s="97"/>
      <c r="C14" s="181">
        <f>SUM(E14,G14,I14,K14,M14,O14,Q14,S14,C29,F29)</f>
        <v>1538795</v>
      </c>
      <c r="D14" s="124">
        <f>SUM(F14,H14,J14,L14,N14,P14,R14,T14,D29)</f>
        <v>4425590</v>
      </c>
      <c r="E14" s="124">
        <v>495626</v>
      </c>
      <c r="F14" s="124">
        <v>184810</v>
      </c>
      <c r="G14" s="124">
        <v>878461</v>
      </c>
      <c r="H14" s="124">
        <v>4170271</v>
      </c>
      <c r="I14" s="124">
        <v>15279</v>
      </c>
      <c r="J14" s="264">
        <v>0</v>
      </c>
      <c r="K14" s="124">
        <v>50589</v>
      </c>
      <c r="L14" s="264">
        <v>0</v>
      </c>
      <c r="M14" s="124">
        <v>72351</v>
      </c>
      <c r="N14" s="124">
        <v>34788</v>
      </c>
      <c r="O14" s="90">
        <v>0</v>
      </c>
      <c r="P14" s="90">
        <v>0</v>
      </c>
      <c r="Q14" s="124">
        <v>26489</v>
      </c>
      <c r="R14" s="124">
        <v>35721</v>
      </c>
      <c r="S14" s="179">
        <v>0</v>
      </c>
      <c r="T14" s="179">
        <v>0</v>
      </c>
      <c r="V14" s="65">
        <v>16</v>
      </c>
    </row>
    <row r="15" spans="1:22" ht="4.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U15" s="75"/>
      <c r="V15" s="77"/>
    </row>
    <row r="16" spans="17:20" ht="12">
      <c r="Q16" s="80"/>
      <c r="R16" s="80"/>
      <c r="S16" s="80"/>
      <c r="T16" s="80"/>
    </row>
    <row r="17" spans="12:22" ht="12.75" customHeight="1">
      <c r="L17" s="69" t="s">
        <v>178</v>
      </c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2:22" ht="4.5" customHeight="1">
      <c r="L18" s="69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2" ht="12.75" customHeight="1">
      <c r="A19" s="117" t="s">
        <v>6</v>
      </c>
      <c r="B19" s="9"/>
      <c r="C19" s="320" t="s">
        <v>179</v>
      </c>
      <c r="D19" s="321"/>
      <c r="E19" s="125" t="s">
        <v>180</v>
      </c>
      <c r="F19" s="126" t="s">
        <v>181</v>
      </c>
      <c r="G19" s="326" t="s">
        <v>182</v>
      </c>
      <c r="H19" s="327"/>
      <c r="I19" s="327"/>
      <c r="J19" s="327"/>
      <c r="K19" s="306" t="s">
        <v>183</v>
      </c>
      <c r="L19" s="80" t="s">
        <v>6</v>
      </c>
      <c r="N19" s="143"/>
      <c r="O19" s="143"/>
      <c r="P19" s="143"/>
      <c r="Q19" s="143"/>
      <c r="R19" s="143"/>
      <c r="S19" s="143"/>
      <c r="T19" s="143"/>
      <c r="U19" s="143"/>
      <c r="V19" s="143"/>
    </row>
    <row r="20" spans="1:22" ht="12.75" customHeight="1">
      <c r="A20" s="119"/>
      <c r="B20" s="113"/>
      <c r="C20" s="322"/>
      <c r="D20" s="323"/>
      <c r="E20" s="127" t="s">
        <v>259</v>
      </c>
      <c r="F20" s="128" t="s">
        <v>259</v>
      </c>
      <c r="G20" s="328"/>
      <c r="H20" s="329"/>
      <c r="I20" s="329"/>
      <c r="J20" s="329"/>
      <c r="K20" s="269"/>
      <c r="L20" s="18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2" customHeight="1">
      <c r="A21" s="11" t="s">
        <v>176</v>
      </c>
      <c r="B21" s="85"/>
      <c r="C21" s="146" t="s">
        <v>177</v>
      </c>
      <c r="D21" s="148" t="s">
        <v>2</v>
      </c>
      <c r="E21" s="148" t="s">
        <v>177</v>
      </c>
      <c r="F21" s="147" t="s">
        <v>177</v>
      </c>
      <c r="G21" s="149" t="s">
        <v>1</v>
      </c>
      <c r="H21" s="149" t="s">
        <v>168</v>
      </c>
      <c r="I21" s="149" t="s">
        <v>169</v>
      </c>
      <c r="J21" s="148" t="s">
        <v>184</v>
      </c>
      <c r="K21" s="146" t="s">
        <v>172</v>
      </c>
      <c r="L21" s="87" t="s">
        <v>32</v>
      </c>
      <c r="N21" s="143"/>
      <c r="O21" s="143"/>
      <c r="P21" s="143"/>
      <c r="Q21" s="143"/>
      <c r="R21" s="143"/>
      <c r="S21" s="143"/>
      <c r="T21" s="143"/>
      <c r="U21" s="143"/>
      <c r="V21" s="143"/>
    </row>
    <row r="22" spans="1:22" ht="4.5" customHeight="1">
      <c r="A22" s="70"/>
      <c r="B22" s="18"/>
      <c r="C22" s="129"/>
      <c r="D22" s="18"/>
      <c r="E22" s="18"/>
      <c r="F22" s="18"/>
      <c r="G22" s="18"/>
      <c r="H22" s="18"/>
      <c r="I22" s="18"/>
      <c r="J22" s="18"/>
      <c r="K22" s="18"/>
      <c r="L22" s="18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1:22" ht="12" customHeight="1">
      <c r="A23" s="176" t="s">
        <v>301</v>
      </c>
      <c r="C23" s="177">
        <v>459</v>
      </c>
      <c r="D23" s="123">
        <v>0</v>
      </c>
      <c r="E23" s="46">
        <v>2469</v>
      </c>
      <c r="F23" s="122">
        <v>0</v>
      </c>
      <c r="G23" s="46">
        <v>1082670</v>
      </c>
      <c r="H23" s="46">
        <v>327643</v>
      </c>
      <c r="I23" s="46">
        <v>727028</v>
      </c>
      <c r="J23" s="46">
        <v>14412</v>
      </c>
      <c r="K23" s="46">
        <v>13587</v>
      </c>
      <c r="L23" s="150" t="s">
        <v>300</v>
      </c>
      <c r="N23" s="143"/>
      <c r="O23" s="143"/>
      <c r="P23" s="143"/>
      <c r="Q23" s="143"/>
      <c r="R23" s="143"/>
      <c r="S23" s="143"/>
      <c r="T23" s="143"/>
      <c r="U23" s="143"/>
      <c r="V23" s="143"/>
    </row>
    <row r="24" spans="1:22" ht="12" customHeight="1">
      <c r="A24" s="68">
        <v>12</v>
      </c>
      <c r="C24" s="88">
        <v>0</v>
      </c>
      <c r="D24" s="123">
        <v>0</v>
      </c>
      <c r="E24" s="46">
        <v>2916</v>
      </c>
      <c r="F24" s="122">
        <v>0</v>
      </c>
      <c r="G24" s="46">
        <v>1034703</v>
      </c>
      <c r="H24" s="46">
        <v>300224</v>
      </c>
      <c r="I24" s="46">
        <v>705959</v>
      </c>
      <c r="J24" s="46">
        <v>15654</v>
      </c>
      <c r="K24" s="46">
        <v>12866</v>
      </c>
      <c r="L24" s="62">
        <v>12</v>
      </c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22" ht="12" customHeight="1">
      <c r="A25" s="68">
        <v>13</v>
      </c>
      <c r="C25" s="123">
        <v>0</v>
      </c>
      <c r="D25" s="123">
        <v>0</v>
      </c>
      <c r="E25" s="46">
        <v>4697</v>
      </c>
      <c r="F25" s="46">
        <v>1670</v>
      </c>
      <c r="G25" s="46">
        <v>1058232</v>
      </c>
      <c r="H25" s="46">
        <v>299351</v>
      </c>
      <c r="I25" s="46">
        <v>729919</v>
      </c>
      <c r="J25" s="46">
        <v>16976</v>
      </c>
      <c r="K25" s="46">
        <v>11986</v>
      </c>
      <c r="L25" s="62">
        <v>13</v>
      </c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22" ht="12" customHeight="1">
      <c r="A26" s="68">
        <v>14</v>
      </c>
      <c r="C26" s="123">
        <v>0</v>
      </c>
      <c r="D26" s="123">
        <v>0</v>
      </c>
      <c r="E26" s="46">
        <v>2817</v>
      </c>
      <c r="F26" s="46">
        <v>765</v>
      </c>
      <c r="G26" s="46">
        <v>701224</v>
      </c>
      <c r="H26" s="46">
        <v>96270</v>
      </c>
      <c r="I26" s="46">
        <v>583312</v>
      </c>
      <c r="J26" s="46">
        <v>11841</v>
      </c>
      <c r="K26" s="46">
        <v>9801</v>
      </c>
      <c r="L26" s="62">
        <v>14</v>
      </c>
      <c r="N26" s="143"/>
      <c r="O26" s="143"/>
      <c r="P26" s="143"/>
      <c r="Q26" s="143"/>
      <c r="R26" s="143"/>
      <c r="S26" s="143"/>
      <c r="T26" s="143"/>
      <c r="U26" s="143"/>
      <c r="V26" s="143"/>
    </row>
    <row r="27" spans="1:22" s="74" customFormat="1" ht="12">
      <c r="A27" s="68">
        <v>15</v>
      </c>
      <c r="B27" s="62"/>
      <c r="C27" s="123">
        <v>0</v>
      </c>
      <c r="D27" s="123">
        <v>0</v>
      </c>
      <c r="E27" s="46">
        <v>1789</v>
      </c>
      <c r="F27" s="46">
        <v>1930</v>
      </c>
      <c r="G27" s="46">
        <f>SUM(H27:K27)</f>
        <v>498237</v>
      </c>
      <c r="H27" s="46">
        <v>20618</v>
      </c>
      <c r="I27" s="46">
        <v>467583</v>
      </c>
      <c r="J27" s="123">
        <v>0</v>
      </c>
      <c r="K27" s="46">
        <v>10036</v>
      </c>
      <c r="L27" s="31">
        <v>15</v>
      </c>
      <c r="M27" s="124"/>
      <c r="N27" s="124"/>
      <c r="O27" s="90"/>
      <c r="P27" s="90"/>
      <c r="Q27" s="124"/>
      <c r="R27" s="124"/>
      <c r="S27" s="124"/>
      <c r="T27" s="179"/>
      <c r="V27" s="65"/>
    </row>
    <row r="28" spans="1:22" s="74" customFormat="1" ht="12">
      <c r="A28" s="72">
        <v>16</v>
      </c>
      <c r="B28" s="97"/>
      <c r="C28" s="264">
        <v>0</v>
      </c>
      <c r="D28" s="264">
        <v>0</v>
      </c>
      <c r="E28" s="124">
        <v>6321</v>
      </c>
      <c r="F28" s="124">
        <v>2498</v>
      </c>
      <c r="G28" s="124">
        <v>508730</v>
      </c>
      <c r="H28" s="124">
        <v>13868</v>
      </c>
      <c r="I28" s="124">
        <v>484170</v>
      </c>
      <c r="J28" s="264">
        <v>0</v>
      </c>
      <c r="K28" s="124">
        <v>10691</v>
      </c>
      <c r="L28" s="116">
        <v>16</v>
      </c>
      <c r="M28" s="124"/>
      <c r="N28" s="124"/>
      <c r="O28" s="90"/>
      <c r="P28" s="90"/>
      <c r="Q28" s="124"/>
      <c r="R28" s="124"/>
      <c r="S28" s="124"/>
      <c r="T28" s="179"/>
      <c r="V28" s="97"/>
    </row>
    <row r="29" spans="1:22" ht="4.5" customHeight="1">
      <c r="A29" s="75"/>
      <c r="B29" s="77"/>
      <c r="C29" s="76"/>
      <c r="D29" s="76"/>
      <c r="E29" s="76"/>
      <c r="F29" s="76"/>
      <c r="G29" s="76"/>
      <c r="H29" s="76"/>
      <c r="I29" s="76"/>
      <c r="J29" s="76"/>
      <c r="K29" s="76"/>
      <c r="L29" s="76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14:22" ht="6" customHeight="1"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22" ht="12" customHeight="1">
      <c r="A31" s="78" t="s">
        <v>185</v>
      </c>
      <c r="N31" s="143"/>
      <c r="O31" s="143"/>
      <c r="P31" s="143"/>
      <c r="Q31" s="143"/>
      <c r="R31" s="143"/>
      <c r="S31" s="143"/>
      <c r="T31" s="143"/>
      <c r="U31" s="143"/>
      <c r="V31" s="143"/>
    </row>
    <row r="32" spans="1:22" ht="12" customHeight="1">
      <c r="A32" s="111" t="s">
        <v>266</v>
      </c>
      <c r="N32" s="143"/>
      <c r="O32" s="143"/>
      <c r="P32" s="143"/>
      <c r="Q32" s="143"/>
      <c r="R32" s="143"/>
      <c r="S32" s="143"/>
      <c r="T32" s="143"/>
      <c r="U32" s="143"/>
      <c r="V32" s="143"/>
    </row>
    <row r="33" ht="12">
      <c r="C33" s="130"/>
    </row>
  </sheetData>
  <mergeCells count="13">
    <mergeCell ref="K5:K6"/>
    <mergeCell ref="Q5:R6"/>
    <mergeCell ref="S5:T6"/>
    <mergeCell ref="C19:D20"/>
    <mergeCell ref="O5:P6"/>
    <mergeCell ref="C5:D6"/>
    <mergeCell ref="E5:F6"/>
    <mergeCell ref="G5:H6"/>
    <mergeCell ref="I5:J6"/>
    <mergeCell ref="G19:J20"/>
    <mergeCell ref="K19:K20"/>
    <mergeCell ref="M5:N6"/>
    <mergeCell ref="L5:L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10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="75" zoomScaleNormal="75" workbookViewId="0" topLeftCell="F1">
      <selection activeCell="X9" sqref="X9"/>
    </sheetView>
  </sheetViews>
  <sheetFormatPr defaultColWidth="9.00390625" defaultRowHeight="13.5"/>
  <cols>
    <col min="1" max="1" width="12.50390625" style="10" customWidth="1"/>
    <col min="2" max="2" width="0.5" style="10" customWidth="1"/>
    <col min="3" max="3" width="7.75390625" style="10" customWidth="1"/>
    <col min="4" max="4" width="7.375" style="10" customWidth="1"/>
    <col min="5" max="5" width="8.375" style="10" customWidth="1"/>
    <col min="6" max="6" width="8.50390625" style="10" customWidth="1"/>
    <col min="7" max="7" width="7.75390625" style="10" customWidth="1"/>
    <col min="8" max="8" width="8.375" style="10" customWidth="1"/>
    <col min="9" max="9" width="7.75390625" style="10" customWidth="1"/>
    <col min="10" max="10" width="7.125" style="10" customWidth="1"/>
    <col min="11" max="11" width="8.375" style="10" customWidth="1"/>
    <col min="12" max="12" width="7.75390625" style="10" customWidth="1"/>
    <col min="13" max="13" width="8.375" style="10" customWidth="1"/>
    <col min="14" max="14" width="7.25390625" style="10" customWidth="1"/>
    <col min="15" max="15" width="8.375" style="10" customWidth="1"/>
    <col min="16" max="16" width="7.75390625" style="10" customWidth="1"/>
    <col min="17" max="17" width="8.50390625" style="10" customWidth="1"/>
    <col min="18" max="18" width="7.50390625" style="10" customWidth="1"/>
    <col min="19" max="19" width="8.375" style="10" customWidth="1"/>
    <col min="20" max="20" width="7.75390625" style="10" customWidth="1"/>
    <col min="21" max="21" width="8.375" style="10" customWidth="1"/>
    <col min="22" max="22" width="8.875" style="10" customWidth="1"/>
    <col min="23" max="23" width="0.875" style="10" customWidth="1"/>
    <col min="24" max="24" width="12.375" style="10" customWidth="1"/>
    <col min="25" max="16384" width="8.875" style="10" customWidth="1"/>
  </cols>
  <sheetData>
    <row r="1" spans="12:13" s="1" customFormat="1" ht="18" customHeight="1">
      <c r="L1" s="2" t="s">
        <v>267</v>
      </c>
      <c r="M1" s="3" t="s">
        <v>186</v>
      </c>
    </row>
    <row r="2" spans="10:14" ht="12" customHeight="1">
      <c r="J2" s="91"/>
      <c r="K2" s="91"/>
      <c r="L2" s="91"/>
      <c r="M2" s="91"/>
      <c r="N2" s="91"/>
    </row>
    <row r="3" ht="12" customHeight="1">
      <c r="X3" s="69" t="s">
        <v>187</v>
      </c>
    </row>
    <row r="4" ht="3" customHeight="1"/>
    <row r="5" spans="1:24" ht="17.25" customHeight="1">
      <c r="A5" s="5" t="s">
        <v>6</v>
      </c>
      <c r="B5" s="6"/>
      <c r="C5" s="332" t="s">
        <v>3</v>
      </c>
      <c r="D5" s="332"/>
      <c r="E5" s="332"/>
      <c r="F5" s="332"/>
      <c r="G5" s="332"/>
      <c r="H5" s="332"/>
      <c r="I5" s="332"/>
      <c r="J5" s="333"/>
      <c r="K5" s="338" t="s">
        <v>188</v>
      </c>
      <c r="L5" s="332"/>
      <c r="M5" s="332"/>
      <c r="N5" s="332"/>
      <c r="O5" s="332"/>
      <c r="P5" s="333"/>
      <c r="Q5" s="332" t="s">
        <v>189</v>
      </c>
      <c r="R5" s="332"/>
      <c r="S5" s="332"/>
      <c r="T5" s="332"/>
      <c r="U5" s="332"/>
      <c r="V5" s="332"/>
      <c r="W5" s="8"/>
      <c r="X5" s="80" t="s">
        <v>6</v>
      </c>
    </row>
    <row r="6" spans="1:24" ht="17.25" customHeight="1">
      <c r="A6" s="70"/>
      <c r="B6" s="85"/>
      <c r="C6" s="334" t="s">
        <v>190</v>
      </c>
      <c r="D6" s="335"/>
      <c r="E6" s="335"/>
      <c r="F6" s="335" t="s">
        <v>191</v>
      </c>
      <c r="G6" s="335"/>
      <c r="H6" s="335" t="s">
        <v>192</v>
      </c>
      <c r="I6" s="335"/>
      <c r="J6" s="336" t="s">
        <v>193</v>
      </c>
      <c r="K6" s="151" t="s">
        <v>194</v>
      </c>
      <c r="L6" s="340" t="s">
        <v>193</v>
      </c>
      <c r="M6" s="334" t="s">
        <v>195</v>
      </c>
      <c r="N6" s="335"/>
      <c r="O6" s="335" t="s">
        <v>192</v>
      </c>
      <c r="P6" s="335"/>
      <c r="Q6" s="151" t="s">
        <v>196</v>
      </c>
      <c r="R6" s="336" t="s">
        <v>193</v>
      </c>
      <c r="S6" s="335" t="s">
        <v>195</v>
      </c>
      <c r="T6" s="335"/>
      <c r="U6" s="335" t="s">
        <v>192</v>
      </c>
      <c r="V6" s="339"/>
      <c r="W6" s="13"/>
      <c r="X6" s="18"/>
    </row>
    <row r="7" spans="1:24" ht="17.25" customHeight="1">
      <c r="A7" s="70" t="s">
        <v>11</v>
      </c>
      <c r="B7" s="85"/>
      <c r="C7" s="146" t="s">
        <v>1</v>
      </c>
      <c r="D7" s="147" t="s">
        <v>197</v>
      </c>
      <c r="E7" s="147" t="s">
        <v>198</v>
      </c>
      <c r="F7" s="147" t="s">
        <v>1</v>
      </c>
      <c r="G7" s="147" t="s">
        <v>161</v>
      </c>
      <c r="H7" s="147" t="s">
        <v>1</v>
      </c>
      <c r="I7" s="147" t="s">
        <v>161</v>
      </c>
      <c r="J7" s="337"/>
      <c r="K7" s="149" t="s">
        <v>199</v>
      </c>
      <c r="L7" s="325"/>
      <c r="M7" s="146" t="s">
        <v>1</v>
      </c>
      <c r="N7" s="147" t="s">
        <v>161</v>
      </c>
      <c r="O7" s="147" t="s">
        <v>1</v>
      </c>
      <c r="P7" s="147" t="s">
        <v>161</v>
      </c>
      <c r="Q7" s="149" t="s">
        <v>199</v>
      </c>
      <c r="R7" s="337"/>
      <c r="S7" s="147" t="s">
        <v>1</v>
      </c>
      <c r="T7" s="147" t="s">
        <v>161</v>
      </c>
      <c r="U7" s="147" t="s">
        <v>1</v>
      </c>
      <c r="V7" s="148" t="s">
        <v>161</v>
      </c>
      <c r="W7" s="13"/>
      <c r="X7" s="63" t="s">
        <v>11</v>
      </c>
    </row>
    <row r="8" spans="1:24" ht="4.5" customHeight="1">
      <c r="A8" s="10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71"/>
    </row>
    <row r="9" spans="1:24" ht="21.75" customHeight="1">
      <c r="A9" s="68" t="s">
        <v>322</v>
      </c>
      <c r="B9" s="62"/>
      <c r="C9" s="152">
        <f>SUM(D9:E9)</f>
        <v>25.3</v>
      </c>
      <c r="D9" s="152">
        <v>7</v>
      </c>
      <c r="E9" s="152">
        <v>18.3</v>
      </c>
      <c r="F9" s="153">
        <v>6902</v>
      </c>
      <c r="G9" s="153">
        <v>19</v>
      </c>
      <c r="H9" s="153">
        <v>23847</v>
      </c>
      <c r="I9" s="153">
        <v>65</v>
      </c>
      <c r="J9" s="153">
        <v>68</v>
      </c>
      <c r="K9" s="224">
        <v>70.62</v>
      </c>
      <c r="L9" s="153">
        <v>35</v>
      </c>
      <c r="M9" s="88">
        <v>1787</v>
      </c>
      <c r="N9" s="153">
        <v>5</v>
      </c>
      <c r="O9" s="88">
        <v>8669</v>
      </c>
      <c r="P9" s="153">
        <v>24</v>
      </c>
      <c r="Q9" s="153">
        <v>516</v>
      </c>
      <c r="R9" s="153">
        <v>135</v>
      </c>
      <c r="S9" s="153">
        <v>4312</v>
      </c>
      <c r="T9" s="153">
        <v>12</v>
      </c>
      <c r="U9" s="153">
        <v>35534</v>
      </c>
      <c r="V9" s="153">
        <v>97</v>
      </c>
      <c r="W9" s="46"/>
      <c r="X9" s="64" t="s">
        <v>317</v>
      </c>
    </row>
    <row r="10" spans="1:24" ht="21.75" customHeight="1">
      <c r="A10" s="68">
        <v>13</v>
      </c>
      <c r="B10" s="62"/>
      <c r="C10" s="152">
        <f>SUM(D10:E10)</f>
        <v>25.3</v>
      </c>
      <c r="D10" s="152">
        <v>7</v>
      </c>
      <c r="E10" s="152">
        <v>18.3</v>
      </c>
      <c r="F10" s="153">
        <v>6742</v>
      </c>
      <c r="G10" s="153">
        <v>18</v>
      </c>
      <c r="H10" s="153">
        <v>24012</v>
      </c>
      <c r="I10" s="153">
        <v>66</v>
      </c>
      <c r="J10" s="153">
        <v>68</v>
      </c>
      <c r="K10" s="224">
        <v>70.62</v>
      </c>
      <c r="L10" s="153">
        <v>35</v>
      </c>
      <c r="M10" s="88">
        <v>1672</v>
      </c>
      <c r="N10" s="153">
        <v>5</v>
      </c>
      <c r="O10" s="88">
        <v>9087</v>
      </c>
      <c r="P10" s="153">
        <v>25</v>
      </c>
      <c r="Q10" s="153">
        <v>510</v>
      </c>
      <c r="R10" s="153">
        <v>134</v>
      </c>
      <c r="S10" s="153">
        <v>4027</v>
      </c>
      <c r="T10" s="153">
        <v>11</v>
      </c>
      <c r="U10" s="153">
        <v>34254</v>
      </c>
      <c r="V10" s="153">
        <v>94</v>
      </c>
      <c r="W10" s="46"/>
      <c r="X10" s="64">
        <v>13</v>
      </c>
    </row>
    <row r="11" spans="1:24" ht="21.75" customHeight="1">
      <c r="A11" s="68">
        <v>14</v>
      </c>
      <c r="B11" s="62"/>
      <c r="C11" s="152">
        <f>SUM(D11:E11)</f>
        <v>25.3</v>
      </c>
      <c r="D11" s="152">
        <v>7</v>
      </c>
      <c r="E11" s="152">
        <v>18.3</v>
      </c>
      <c r="F11" s="153">
        <v>6533</v>
      </c>
      <c r="G11" s="153">
        <v>18</v>
      </c>
      <c r="H11" s="153">
        <v>23769</v>
      </c>
      <c r="I11" s="153">
        <v>65</v>
      </c>
      <c r="J11" s="153">
        <v>68</v>
      </c>
      <c r="K11" s="225">
        <v>76.95</v>
      </c>
      <c r="L11" s="153">
        <v>93</v>
      </c>
      <c r="M11" s="88">
        <v>1241</v>
      </c>
      <c r="N11" s="153">
        <v>3</v>
      </c>
      <c r="O11" s="88">
        <v>7815</v>
      </c>
      <c r="P11" s="153">
        <v>21</v>
      </c>
      <c r="Q11" s="153">
        <v>516</v>
      </c>
      <c r="R11" s="153">
        <v>130</v>
      </c>
      <c r="S11" s="153">
        <v>3691</v>
      </c>
      <c r="T11" s="153">
        <v>10</v>
      </c>
      <c r="U11" s="153">
        <v>32107</v>
      </c>
      <c r="V11" s="153">
        <v>88</v>
      </c>
      <c r="W11" s="46"/>
      <c r="X11" s="64">
        <v>14</v>
      </c>
    </row>
    <row r="12" spans="1:24" s="74" customFormat="1" ht="21.75" customHeight="1">
      <c r="A12" s="68">
        <v>15</v>
      </c>
      <c r="B12" s="62"/>
      <c r="C12" s="152">
        <f>SUM(D12:E12)</f>
        <v>25.3</v>
      </c>
      <c r="D12" s="152">
        <v>7</v>
      </c>
      <c r="E12" s="152">
        <v>18.3</v>
      </c>
      <c r="F12" s="153">
        <v>6401</v>
      </c>
      <c r="G12" s="153">
        <v>17</v>
      </c>
      <c r="H12" s="153">
        <v>23742</v>
      </c>
      <c r="I12" s="153">
        <v>65</v>
      </c>
      <c r="J12" s="153">
        <v>68</v>
      </c>
      <c r="K12" s="225">
        <v>72.55</v>
      </c>
      <c r="L12" s="153">
        <v>58</v>
      </c>
      <c r="M12" s="88">
        <v>1018</v>
      </c>
      <c r="N12" s="153">
        <v>3</v>
      </c>
      <c r="O12" s="88">
        <v>6775</v>
      </c>
      <c r="P12" s="153">
        <v>19</v>
      </c>
      <c r="Q12" s="153">
        <v>514</v>
      </c>
      <c r="R12" s="153">
        <v>131</v>
      </c>
      <c r="S12" s="153">
        <v>3485</v>
      </c>
      <c r="T12" s="153">
        <v>10</v>
      </c>
      <c r="U12" s="153">
        <v>33484</v>
      </c>
      <c r="V12" s="153">
        <v>91</v>
      </c>
      <c r="W12" s="46"/>
      <c r="X12" s="64">
        <v>15</v>
      </c>
    </row>
    <row r="13" spans="1:24" s="74" customFormat="1" ht="21.75" customHeight="1">
      <c r="A13" s="72">
        <v>16</v>
      </c>
      <c r="B13" s="97"/>
      <c r="C13" s="254">
        <f>SUM(D13:E13)</f>
        <v>25.3</v>
      </c>
      <c r="D13" s="182">
        <v>7</v>
      </c>
      <c r="E13" s="182">
        <v>18.3</v>
      </c>
      <c r="F13" s="183">
        <v>6244</v>
      </c>
      <c r="G13" s="183">
        <v>17</v>
      </c>
      <c r="H13" s="183">
        <v>23538</v>
      </c>
      <c r="I13" s="183">
        <v>64</v>
      </c>
      <c r="J13" s="183">
        <v>69</v>
      </c>
      <c r="K13" s="226">
        <v>51.5</v>
      </c>
      <c r="L13" s="183">
        <v>58</v>
      </c>
      <c r="M13" s="90">
        <v>844</v>
      </c>
      <c r="N13" s="183">
        <v>2</v>
      </c>
      <c r="O13" s="90">
        <v>6082</v>
      </c>
      <c r="P13" s="183">
        <v>17</v>
      </c>
      <c r="Q13" s="183">
        <v>519</v>
      </c>
      <c r="R13" s="183">
        <v>131</v>
      </c>
      <c r="S13" s="183">
        <v>3206</v>
      </c>
      <c r="T13" s="183">
        <v>9</v>
      </c>
      <c r="U13" s="183">
        <v>33156</v>
      </c>
      <c r="V13" s="183">
        <v>91</v>
      </c>
      <c r="W13" s="124"/>
      <c r="X13" s="65">
        <v>16</v>
      </c>
    </row>
    <row r="14" spans="1:24" ht="4.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</row>
    <row r="15" ht="3" customHeight="1"/>
    <row r="16" ht="12">
      <c r="A16" s="78" t="s">
        <v>200</v>
      </c>
    </row>
  </sheetData>
  <mergeCells count="13">
    <mergeCell ref="K5:P5"/>
    <mergeCell ref="M6:N6"/>
    <mergeCell ref="O6:P6"/>
    <mergeCell ref="Q5:V5"/>
    <mergeCell ref="S6:T6"/>
    <mergeCell ref="U6:V6"/>
    <mergeCell ref="L6:L7"/>
    <mergeCell ref="R6:R7"/>
    <mergeCell ref="C5:J5"/>
    <mergeCell ref="C6:E6"/>
    <mergeCell ref="F6:G6"/>
    <mergeCell ref="H6:I6"/>
    <mergeCell ref="J6:J7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2" sqref="F12"/>
    </sheetView>
  </sheetViews>
  <sheetFormatPr defaultColWidth="9.00390625" defaultRowHeight="13.5"/>
  <cols>
    <col min="1" max="1" width="5.625" style="10" customWidth="1"/>
    <col min="2" max="2" width="12.75390625" style="10" customWidth="1"/>
    <col min="3" max="3" width="0.875" style="10" customWidth="1"/>
    <col min="4" max="6" width="24.25390625" style="10" customWidth="1"/>
    <col min="7" max="16384" width="8.875" style="10" customWidth="1"/>
  </cols>
  <sheetData>
    <row r="1" spans="1:6" s="1" customFormat="1" ht="18" customHeight="1">
      <c r="A1" s="341" t="s">
        <v>201</v>
      </c>
      <c r="B1" s="341"/>
      <c r="C1" s="341"/>
      <c r="D1" s="341"/>
      <c r="E1" s="341"/>
      <c r="F1" s="341"/>
    </row>
    <row r="3" ht="12" customHeight="1">
      <c r="F3" s="69" t="s">
        <v>202</v>
      </c>
    </row>
    <row r="4" ht="4.5" customHeight="1"/>
    <row r="5" spans="1:6" ht="25.5" customHeight="1">
      <c r="A5" s="144" t="s">
        <v>32</v>
      </c>
      <c r="B5" s="157" t="s">
        <v>6</v>
      </c>
      <c r="C5" s="6"/>
      <c r="D5" s="154" t="s">
        <v>1</v>
      </c>
      <c r="E5" s="155" t="s">
        <v>203</v>
      </c>
      <c r="F5" s="156" t="s">
        <v>204</v>
      </c>
    </row>
    <row r="6" spans="1:6" ht="4.5" customHeight="1">
      <c r="A6" s="310"/>
      <c r="B6" s="311"/>
      <c r="C6" s="62"/>
      <c r="D6" s="62"/>
      <c r="E6" s="62"/>
      <c r="F6" s="62"/>
    </row>
    <row r="7" spans="1:6" ht="21.75" customHeight="1">
      <c r="A7" s="310" t="s">
        <v>298</v>
      </c>
      <c r="B7" s="311"/>
      <c r="C7" s="62"/>
      <c r="D7" s="31">
        <f aca="true" t="shared" si="0" ref="D7:D12">SUM(E7:F7)</f>
        <v>160233</v>
      </c>
      <c r="E7" s="31">
        <v>81714</v>
      </c>
      <c r="F7" s="31">
        <v>78519</v>
      </c>
    </row>
    <row r="8" spans="1:6" ht="21.75" customHeight="1">
      <c r="A8" s="310">
        <v>12</v>
      </c>
      <c r="B8" s="311"/>
      <c r="C8" s="18"/>
      <c r="D8" s="31">
        <f t="shared" si="0"/>
        <v>158167</v>
      </c>
      <c r="E8" s="31">
        <v>86054</v>
      </c>
      <c r="F8" s="31">
        <v>72113</v>
      </c>
    </row>
    <row r="9" spans="1:6" ht="21.75" customHeight="1">
      <c r="A9" s="310">
        <v>13</v>
      </c>
      <c r="B9" s="311"/>
      <c r="C9" s="62"/>
      <c r="D9" s="31">
        <f t="shared" si="0"/>
        <v>146990</v>
      </c>
      <c r="E9" s="31">
        <v>80412</v>
      </c>
      <c r="F9" s="31">
        <v>66578</v>
      </c>
    </row>
    <row r="10" spans="1:6" ht="21.75" customHeight="1">
      <c r="A10" s="310">
        <v>14</v>
      </c>
      <c r="B10" s="311"/>
      <c r="C10" s="62"/>
      <c r="D10" s="31">
        <f t="shared" si="0"/>
        <v>127309</v>
      </c>
      <c r="E10" s="31">
        <v>61527</v>
      </c>
      <c r="F10" s="31">
        <v>65782</v>
      </c>
    </row>
    <row r="11" spans="1:6" s="74" customFormat="1" ht="21.75" customHeight="1">
      <c r="A11" s="310">
        <v>15</v>
      </c>
      <c r="B11" s="311"/>
      <c r="C11" s="62"/>
      <c r="D11" s="31">
        <f t="shared" si="0"/>
        <v>104180</v>
      </c>
      <c r="E11" s="31">
        <v>49223</v>
      </c>
      <c r="F11" s="31">
        <v>54957</v>
      </c>
    </row>
    <row r="12" spans="1:6" s="74" customFormat="1" ht="21.75" customHeight="1">
      <c r="A12" s="307">
        <v>16</v>
      </c>
      <c r="B12" s="308"/>
      <c r="C12" s="97"/>
      <c r="D12" s="116">
        <f t="shared" si="0"/>
        <v>91964</v>
      </c>
      <c r="E12" s="116">
        <v>42169</v>
      </c>
      <c r="F12" s="116">
        <v>49795</v>
      </c>
    </row>
    <row r="13" spans="1:6" ht="4.5" customHeight="1">
      <c r="A13" s="342"/>
      <c r="B13" s="343"/>
      <c r="C13" s="66"/>
      <c r="D13" s="76"/>
      <c r="E13" s="76"/>
      <c r="F13" s="76"/>
    </row>
    <row r="14" ht="5.25" customHeight="1"/>
    <row r="15" ht="12">
      <c r="A15" s="78" t="s">
        <v>205</v>
      </c>
    </row>
  </sheetData>
  <mergeCells count="9">
    <mergeCell ref="A1:F1"/>
    <mergeCell ref="A13:B13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2006-03-07T00:42:06Z</cp:lastPrinted>
  <dcterms:created xsi:type="dcterms:W3CDTF">1997-01-08T22:48:59Z</dcterms:created>
  <dcterms:modified xsi:type="dcterms:W3CDTF">2006-03-27T01:31:54Z</dcterms:modified>
  <cp:category/>
  <cp:version/>
  <cp:contentType/>
  <cp:contentStatus/>
</cp:coreProperties>
</file>