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4190" windowHeight="4245" tabRatio="807" activeTab="0"/>
  </bookViews>
  <sheets>
    <sheet name="●7" sheetId="1" r:id="rId1"/>
    <sheet name="●8" sheetId="2" r:id="rId2"/>
    <sheet name="●9" sheetId="3" r:id="rId3"/>
    <sheet name="●10" sheetId="4" r:id="rId4"/>
    <sheet name="●11" sheetId="5" r:id="rId5"/>
    <sheet name="●12" sheetId="6" r:id="rId6"/>
    <sheet name="●13" sheetId="7" r:id="rId7"/>
    <sheet name="●14その1" sheetId="8" r:id="rId8"/>
    <sheet name="●14その2" sheetId="9" r:id="rId9"/>
    <sheet name="●15" sheetId="10" r:id="rId10"/>
    <sheet name="●16" sheetId="11" r:id="rId11"/>
    <sheet name="●17" sheetId="12" r:id="rId12"/>
    <sheet name="●18" sheetId="13" r:id="rId13"/>
    <sheet name="●19" sheetId="14" r:id="rId14"/>
  </sheets>
  <externalReferences>
    <externalReference r:id="rId17"/>
  </externalReferences>
  <definedNames>
    <definedName name="_xlnm.Print_Area" localSheetId="3">'●10'!$A$1:$AA$31</definedName>
    <definedName name="_xlnm.Print_Area" localSheetId="9">'●15'!$A:$K</definedName>
    <definedName name="_xlnm.Print_Area" localSheetId="10">'●16'!$A$1:$H$35</definedName>
    <definedName name="_xlnm.Print_Area" localSheetId="11">'●17'!$A:$P</definedName>
    <definedName name="_xlnm.Print_Area" localSheetId="12">'●18'!$A:$L</definedName>
    <definedName name="_xlnm.Print_Area" localSheetId="0">'●7'!$A$1:$P$70</definedName>
    <definedName name="_xlnm.Print_Area" localSheetId="2">'●9'!$A$1:$AD$142</definedName>
    <definedName name="平成８年">'[1]23●'!#REF!</definedName>
  </definedNames>
  <calcPr fullCalcOnLoad="1"/>
</workbook>
</file>

<file path=xl/sharedStrings.xml><?xml version="1.0" encoding="utf-8"?>
<sst xmlns="http://schemas.openxmlformats.org/spreadsheetml/2006/main" count="1566" uniqueCount="858">
  <si>
    <t>人口</t>
  </si>
  <si>
    <t>みづき１丁目</t>
  </si>
  <si>
    <t>７ 人 口 の 変 遷</t>
  </si>
  <si>
    <t>年次</t>
  </si>
  <si>
    <t>面積
(ｋ㎡）</t>
  </si>
  <si>
    <t>世帯数（戸）</t>
  </si>
  <si>
    <t>人口（人）</t>
  </si>
  <si>
    <t>1世帯当たり人 員</t>
  </si>
  <si>
    <t>明治</t>
  </si>
  <si>
    <t>市制</t>
  </si>
  <si>
    <t>昭和</t>
  </si>
  <si>
    <t>施行時 (4/1)</t>
  </si>
  <si>
    <t>推計人口</t>
  </si>
  <si>
    <t>年末調査</t>
  </si>
  <si>
    <t>　〃</t>
  </si>
  <si>
    <t>第９回国調</t>
  </si>
  <si>
    <t>大正</t>
  </si>
  <si>
    <t>元</t>
  </si>
  <si>
    <t>第10回国調</t>
  </si>
  <si>
    <t>第１回国調</t>
  </si>
  <si>
    <t>第11回国調</t>
  </si>
  <si>
    <t>第２回国調</t>
  </si>
  <si>
    <t>第12回国調</t>
  </si>
  <si>
    <t>第３回国調</t>
  </si>
  <si>
    <t>第13回国調</t>
  </si>
  <si>
    <t>第４回国調</t>
  </si>
  <si>
    <t>第14回国調</t>
  </si>
  <si>
    <t>平成</t>
  </si>
  <si>
    <t>第５回国調</t>
  </si>
  <si>
    <t>第15回国調</t>
  </si>
  <si>
    <t>第６回国調</t>
  </si>
  <si>
    <t>第16回国調</t>
  </si>
  <si>
    <t>第７回国調</t>
  </si>
  <si>
    <t>第17回国調</t>
  </si>
  <si>
    <t>住民登録調査(7/1)</t>
  </si>
  <si>
    <t>市民台帳人口(12月)</t>
  </si>
  <si>
    <t>第８回国調</t>
  </si>
  <si>
    <t>&lt;市企画調整課&gt;</t>
  </si>
  <si>
    <t>８　町別世帯数および人口</t>
  </si>
  <si>
    <t>年</t>
  </si>
  <si>
    <t>増減数</t>
  </si>
  <si>
    <t>町　名</t>
  </si>
  <si>
    <t>世帯数</t>
  </si>
  <si>
    <t>男</t>
  </si>
  <si>
    <t>女</t>
  </si>
  <si>
    <t>総　　　　　数</t>
  </si>
  <si>
    <t>上　　　　　街</t>
  </si>
  <si>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</si>
  <si>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</si>
  <si>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</si>
  <si>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</si>
  <si>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</si>
  <si>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</si>
  <si>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</si>
  <si>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</si>
  <si>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高　　知　　街</t>
  </si>
  <si>
    <t>唐人町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</si>
  <si>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</si>
  <si>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</si>
  <si>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</si>
  <si>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</si>
  <si>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</si>
  <si>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</si>
  <si>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</si>
  <si>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</si>
  <si>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</si>
  <si>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</si>
  <si>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</si>
  <si>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</si>
  <si>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</si>
  <si>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</si>
  <si>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南　　　　　街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</si>
  <si>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</si>
  <si>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</si>
  <si>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</si>
  <si>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</si>
  <si>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</si>
  <si>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</si>
  <si>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</si>
  <si>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</si>
  <si>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</si>
  <si>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北　　　　　街</t>
  </si>
  <si>
    <t>桜井町１丁目</t>
  </si>
  <si>
    <t>桜井町２丁目</t>
  </si>
  <si>
    <t>はりまや町１丁目</t>
  </si>
  <si>
    <t>はりまや町２丁目</t>
  </si>
  <si>
    <t>はりまや町３丁目</t>
  </si>
  <si>
    <t>下　　　　　知</t>
  </si>
  <si>
    <t>宝永町</t>
  </si>
  <si>
    <t>弥生町</t>
  </si>
  <si>
    <t>丸池町</t>
  </si>
  <si>
    <t>&lt;市中央窓口センター&gt;</t>
  </si>
  <si>
    <t>８　町　　別　　世　　帯　　数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</si>
  <si>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</si>
  <si>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</si>
  <si>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</si>
  <si>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</si>
  <si>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</si>
  <si>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</si>
  <si>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</si>
  <si>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</si>
  <si>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</si>
  <si>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高埇</t>
  </si>
  <si>
    <t>杉井流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</si>
  <si>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</si>
  <si>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</si>
  <si>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</si>
  <si>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</si>
  <si>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</si>
  <si>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</si>
  <si>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</si>
  <si>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</si>
  <si>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</si>
  <si>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海老ﾉ丸</t>
  </si>
  <si>
    <t>中宝永町</t>
  </si>
  <si>
    <t>南宝永町</t>
  </si>
  <si>
    <t>二葉町</t>
  </si>
  <si>
    <t>入明町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</si>
  <si>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</si>
  <si>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</si>
  <si>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</si>
  <si>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</si>
  <si>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</si>
  <si>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</si>
  <si>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</si>
  <si>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</si>
  <si>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</si>
  <si>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</si>
  <si>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</si>
  <si>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</si>
  <si>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</si>
  <si>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</si>
  <si>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</si>
  <si>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</si>
  <si>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</si>
  <si>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</si>
  <si>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</si>
  <si>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栄田町</t>
  </si>
  <si>
    <t>新本町１丁目</t>
  </si>
  <si>
    <t>新本町２丁目</t>
  </si>
  <si>
    <t>昭和町</t>
  </si>
  <si>
    <t>和泉町</t>
  </si>
  <si>
    <t>お　　よ　　び　　人　　口（つづき)</t>
  </si>
  <si>
    <t>塩田町</t>
  </si>
  <si>
    <t>比島町１丁目</t>
  </si>
  <si>
    <t>比島町２丁目</t>
  </si>
  <si>
    <t>比島町３丁目</t>
  </si>
  <si>
    <t>比島町４丁目</t>
  </si>
  <si>
    <t>小　　高　　坂</t>
  </si>
  <si>
    <t>井口町</t>
  </si>
  <si>
    <t>平和町</t>
  </si>
  <si>
    <t>三ノ丸</t>
  </si>
  <si>
    <t>宮前町</t>
  </si>
  <si>
    <t>西町</t>
  </si>
  <si>
    <t>大膳町</t>
  </si>
  <si>
    <t>山 ノ端町</t>
  </si>
  <si>
    <t>桜馬場</t>
  </si>
  <si>
    <t>城北町</t>
  </si>
  <si>
    <t>北八反町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</si>
  <si>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</si>
  <si>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</si>
  <si>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</si>
  <si>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</si>
  <si>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</si>
  <si>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</si>
  <si>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</si>
  <si>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</si>
  <si>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</si>
  <si>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</si>
  <si>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</si>
  <si>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</si>
  <si>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</si>
  <si>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</si>
  <si>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</si>
  <si>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</si>
  <si>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</si>
  <si>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</si>
  <si>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</si>
  <si>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</si>
  <si>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</si>
  <si>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</si>
  <si>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</si>
  <si>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</si>
  <si>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</si>
  <si>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</si>
  <si>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</si>
  <si>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</si>
  <si>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</si>
  <si>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</si>
  <si>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塚ノ原</t>
  </si>
  <si>
    <t>西塚ノ原</t>
  </si>
  <si>
    <t>長尾山町</t>
  </si>
  <si>
    <t>旭天神町</t>
  </si>
  <si>
    <t>佐々木町</t>
  </si>
  <si>
    <t>北端町</t>
  </si>
  <si>
    <t>山手町</t>
  </si>
  <si>
    <t>横内</t>
  </si>
  <si>
    <t>口細山</t>
  </si>
  <si>
    <t>尾立</t>
  </si>
  <si>
    <t>蓮台</t>
  </si>
  <si>
    <t>福井町</t>
  </si>
  <si>
    <t>福井扇町</t>
  </si>
  <si>
    <t>福井東町</t>
  </si>
  <si>
    <t>潮　　　　　江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</si>
  <si>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</si>
  <si>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</si>
  <si>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</si>
  <si>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</si>
  <si>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</si>
  <si>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</si>
  <si>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</si>
  <si>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</si>
  <si>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 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</si>
  <si>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</si>
  <si>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</si>
  <si>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</si>
  <si>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</si>
  <si>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</si>
  <si>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</si>
  <si>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</si>
  <si>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</si>
  <si>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</si>
  <si>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</si>
  <si>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</si>
  <si>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</si>
  <si>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</si>
  <si>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</si>
  <si>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</si>
  <si>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</si>
  <si>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</si>
  <si>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</si>
  <si>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</si>
  <si>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</si>
  <si>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</si>
  <si>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</si>
  <si>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</si>
  <si>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</si>
  <si>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</si>
  <si>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</si>
  <si>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</si>
  <si>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</si>
  <si>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</si>
  <si>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</si>
  <si>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</si>
  <si>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</si>
  <si>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</si>
  <si>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三　　　　　里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</si>
  <si>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</si>
  <si>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</si>
  <si>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</si>
  <si>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</si>
  <si>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</si>
  <si>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</si>
  <si>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</si>
  <si>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</si>
  <si>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</si>
  <si>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五　　台　　山</t>
  </si>
  <si>
    <t>吸江</t>
  </si>
  <si>
    <t>五台山</t>
  </si>
  <si>
    <t>屋頭</t>
  </si>
  <si>
    <t>高　　　　　須</t>
  </si>
  <si>
    <t>高須</t>
  </si>
  <si>
    <t>葛島１丁目</t>
  </si>
  <si>
    <t>葛島２丁目</t>
  </si>
  <si>
    <t>葛島３丁目</t>
  </si>
  <si>
    <t>葛島４丁目</t>
  </si>
  <si>
    <t>高須新町１丁目</t>
  </si>
  <si>
    <t>高須新町２丁目</t>
  </si>
  <si>
    <t>高須新町３丁目</t>
  </si>
  <si>
    <t>高須新町４丁目</t>
  </si>
  <si>
    <t>布　　師　　田</t>
  </si>
  <si>
    <t>布師田</t>
  </si>
  <si>
    <t>一　　　　　宮</t>
  </si>
  <si>
    <t>一宮</t>
  </si>
  <si>
    <t>薊野</t>
  </si>
  <si>
    <t>重倉</t>
  </si>
  <si>
    <t>久礼野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</si>
  <si>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</si>
  <si>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</si>
  <si>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</si>
  <si>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</si>
  <si>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</si>
  <si>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</si>
  <si>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</si>
  <si>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</si>
  <si>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</si>
  <si>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</si>
  <si>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</si>
  <si>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</si>
  <si>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</si>
  <si>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</si>
  <si>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</si>
  <si>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初　　　　　月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</si>
  <si>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</si>
  <si>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</si>
  <si>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</si>
  <si>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</si>
  <si>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</si>
  <si>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</si>
  <si>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</si>
  <si>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</si>
  <si>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</si>
  <si>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一ツ橋１丁目</t>
  </si>
  <si>
    <t>一ツ橋２丁目</t>
  </si>
  <si>
    <t>みづき２丁目</t>
  </si>
  <si>
    <t>みづき３丁目</t>
  </si>
  <si>
    <t>朝　　　　　倉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</si>
  <si>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</si>
  <si>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</si>
  <si>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</si>
  <si>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</si>
  <si>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</si>
  <si>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</si>
  <si>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</si>
  <si>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</si>
  <si>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</si>
  <si>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</si>
  <si>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</si>
  <si>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</si>
  <si>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</si>
  <si>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</si>
  <si>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</si>
  <si>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</si>
  <si>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</si>
  <si>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</si>
  <si>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鵜来巣</t>
  </si>
  <si>
    <t>槇山町</t>
  </si>
  <si>
    <t>針木東町</t>
  </si>
  <si>
    <t>大谷公園町</t>
  </si>
  <si>
    <t>朝倉南町</t>
  </si>
  <si>
    <t>朝倉横町</t>
  </si>
  <si>
    <t>朝倉東町</t>
  </si>
  <si>
    <t>朝倉西町１丁目</t>
  </si>
  <si>
    <t>朝倉西町２丁目</t>
  </si>
  <si>
    <t>針木北１丁目</t>
  </si>
  <si>
    <t>針木北２丁目</t>
  </si>
  <si>
    <t>針木本町</t>
  </si>
  <si>
    <t>針木南</t>
  </si>
  <si>
    <t>針木西</t>
  </si>
  <si>
    <t>鴨　　　　　田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</si>
  <si>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</si>
  <si>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</si>
  <si>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</si>
  <si>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</si>
  <si>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</si>
  <si>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</si>
  <si>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</si>
  <si>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　　　　　浜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</si>
  <si>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</si>
  <si>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</si>
  <si>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</si>
  <si>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</si>
  <si>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</si>
  <si>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</si>
  <si>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</si>
  <si>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</si>
  <si>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</si>
  <si>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</si>
  <si>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</si>
  <si>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</si>
  <si>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</si>
  <si>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</si>
  <si>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</si>
  <si>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</si>
  <si>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</si>
  <si>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</si>
  <si>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</si>
  <si>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</si>
  <si>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</si>
  <si>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</si>
  <si>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</si>
  <si>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</si>
  <si>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　　畳　　瀬</t>
  </si>
  <si>
    <t>御畳瀬</t>
  </si>
  <si>
    <t>浦　　　　　戸</t>
  </si>
  <si>
    <t>浦戸</t>
  </si>
  <si>
    <t>大　　　　　津</t>
  </si>
  <si>
    <t>大津甲</t>
  </si>
  <si>
    <t>大津乙</t>
  </si>
  <si>
    <t>介　　　　　良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</si>
  <si>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</si>
  <si>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</si>
  <si>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</si>
  <si>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</si>
  <si>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</si>
  <si>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</si>
  <si>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</si>
  <si>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男</t>
  </si>
  <si>
    <t>女</t>
  </si>
  <si>
    <t>五台山</t>
  </si>
  <si>
    <t>高須</t>
  </si>
  <si>
    <t>布師田</t>
  </si>
  <si>
    <t>一宮</t>
  </si>
  <si>
    <t>長浜</t>
  </si>
  <si>
    <t>御畳瀬</t>
  </si>
  <si>
    <t>浦戸</t>
  </si>
  <si>
    <t>介良</t>
  </si>
  <si>
    <t xml:space="preserve">別　　人　　口 </t>
  </si>
  <si>
    <t>年齢</t>
  </si>
  <si>
    <t>総数</t>
  </si>
  <si>
    <t>高知街</t>
  </si>
  <si>
    <t>南街</t>
  </si>
  <si>
    <t>北街</t>
  </si>
  <si>
    <t>下知</t>
  </si>
  <si>
    <t>江ノ口</t>
  </si>
  <si>
    <t>小高坂</t>
  </si>
  <si>
    <t>旭街</t>
  </si>
  <si>
    <t>潮江</t>
  </si>
  <si>
    <t>三里</t>
  </si>
  <si>
    <t>秦</t>
  </si>
  <si>
    <t>初月</t>
  </si>
  <si>
    <t>朝倉</t>
  </si>
  <si>
    <t>鴨田</t>
  </si>
  <si>
    <t>大津</t>
  </si>
  <si>
    <t>区分</t>
  </si>
  <si>
    <t>転入</t>
  </si>
  <si>
    <t>転出</t>
  </si>
  <si>
    <t>年度</t>
  </si>
  <si>
    <t>月</t>
  </si>
  <si>
    <t>各年度末現在</t>
  </si>
  <si>
    <t>区　分</t>
  </si>
  <si>
    <t>戸　　　　　籍</t>
  </si>
  <si>
    <t>住 　民　基 　本 　台　 帳</t>
  </si>
  <si>
    <t>本籍数</t>
  </si>
  <si>
    <t>本籍人口</t>
  </si>
  <si>
    <t>人　　　　　　口</t>
  </si>
  <si>
    <t>年　度</t>
  </si>
  <si>
    <t>総　　数</t>
  </si>
  <si>
    <t>平　成</t>
  </si>
  <si>
    <t>12　婚姻・離婚届出件数</t>
  </si>
  <si>
    <t>婚　　　　　　　　　姻</t>
  </si>
  <si>
    <t>離　　　　　　　　　婚</t>
  </si>
  <si>
    <t>本  籍  人  届  出</t>
  </si>
  <si>
    <t>非本籍人
届　　出</t>
  </si>
  <si>
    <t>本　籍　人　届　出</t>
  </si>
  <si>
    <t>受　　理</t>
  </si>
  <si>
    <t>他市町村   から送付</t>
  </si>
  <si>
    <t>13　外国人登録人口</t>
  </si>
  <si>
    <t>各年度末現在</t>
  </si>
  <si>
    <t>総　　　数</t>
  </si>
  <si>
    <t>韓国または朝鮮</t>
  </si>
  <si>
    <t>中　　　国</t>
  </si>
  <si>
    <t>その他</t>
  </si>
  <si>
    <t>14　転　入　転　出　先</t>
  </si>
  <si>
    <t>市町村名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</si>
  <si>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</si>
  <si>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</si>
  <si>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</si>
  <si>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</si>
  <si>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</si>
  <si>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</si>
  <si>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</si>
  <si>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</si>
  <si>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安芸郡　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</si>
  <si>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</si>
  <si>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</si>
  <si>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</si>
  <si>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</si>
  <si>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</si>
  <si>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</si>
  <si>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</si>
  <si>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香美郡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</si>
  <si>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</si>
  <si>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</si>
  <si>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</si>
  <si>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</si>
  <si>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</si>
  <si>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</si>
  <si>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</si>
  <si>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</si>
  <si>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長岡郡</t>
  </si>
  <si>
    <t>本山町</t>
  </si>
  <si>
    <t>大豊町</t>
  </si>
  <si>
    <t>土佐郡</t>
  </si>
  <si>
    <t>鏡村</t>
  </si>
  <si>
    <t>土佐山村</t>
  </si>
  <si>
    <t>土佐町</t>
  </si>
  <si>
    <t>大川村</t>
  </si>
  <si>
    <t>本川村</t>
  </si>
  <si>
    <t>吾川郡</t>
  </si>
  <si>
    <t>池川町</t>
  </si>
  <si>
    <t>春野町</t>
  </si>
  <si>
    <t>吾川村</t>
  </si>
  <si>
    <t>吾北村</t>
  </si>
  <si>
    <t>高岡郡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</si>
  <si>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</si>
  <si>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</si>
  <si>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</si>
  <si>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</si>
  <si>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</si>
  <si>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</si>
  <si>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</si>
  <si>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</si>
  <si>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</si>
  <si>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</si>
  <si>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幡多郡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</si>
  <si>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</si>
  <si>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</si>
  <si>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</si>
  <si>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</si>
  <si>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</si>
  <si>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</si>
  <si>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</si>
  <si>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〈県統計課〉</t>
  </si>
  <si>
    <t>都道府県名</t>
  </si>
  <si>
    <t>北海道</t>
  </si>
  <si>
    <t>東北</t>
  </si>
  <si>
    <t>青森県</t>
  </si>
  <si>
    <t>岩手県</t>
  </si>
  <si>
    <t>宮城県</t>
  </si>
  <si>
    <t>秋田県</t>
  </si>
  <si>
    <t>山形県</t>
  </si>
  <si>
    <t>福島県</t>
  </si>
  <si>
    <t>関東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</si>
  <si>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</si>
  <si>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</si>
  <si>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</si>
  <si>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</si>
  <si>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</si>
  <si>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</si>
  <si>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</si>
  <si>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北陸</t>
  </si>
  <si>
    <t>富山県</t>
  </si>
  <si>
    <t>石川県</t>
  </si>
  <si>
    <t>福井県</t>
  </si>
  <si>
    <t>信越</t>
  </si>
  <si>
    <t>新潟県</t>
  </si>
  <si>
    <t>長野県</t>
  </si>
  <si>
    <t>東海</t>
  </si>
  <si>
    <t>山梨県</t>
  </si>
  <si>
    <t>岐阜県</t>
  </si>
  <si>
    <t>静岡県</t>
  </si>
  <si>
    <t>愛知県</t>
  </si>
  <si>
    <t>近畿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</si>
  <si>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</si>
  <si>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</si>
  <si>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</si>
  <si>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</si>
  <si>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</si>
  <si>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</si>
  <si>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</si>
  <si>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中国</t>
  </si>
  <si>
    <t>鳥取県</t>
  </si>
  <si>
    <t>島根県</t>
  </si>
  <si>
    <t>岡山県</t>
  </si>
  <si>
    <t>広島県</t>
  </si>
  <si>
    <t>山口県</t>
  </si>
  <si>
    <t>四国</t>
  </si>
  <si>
    <t>徳島県</t>
  </si>
  <si>
    <t>香川県</t>
  </si>
  <si>
    <t>愛媛県</t>
  </si>
  <si>
    <t>九州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</si>
  <si>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</si>
  <si>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</si>
  <si>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</si>
  <si>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</si>
  <si>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</si>
  <si>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</si>
  <si>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</si>
  <si>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</si>
  <si>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</si>
  <si>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不明</t>
  </si>
  <si>
    <t>人　　　　　　　　　　口</t>
  </si>
  <si>
    <t>構　　　成　　　比　(％)</t>
  </si>
  <si>
    <t>総　数</t>
  </si>
  <si>
    <t>年少人口</t>
  </si>
  <si>
    <t>生産年齢人口</t>
  </si>
  <si>
    <t>老年人口</t>
  </si>
  <si>
    <t>総世帯数</t>
  </si>
  <si>
    <t>生産年齢
人　　口</t>
  </si>
  <si>
    <t>（0～14歳）</t>
  </si>
  <si>
    <t>（15～64歳）</t>
  </si>
  <si>
    <t>（65歳以上）</t>
  </si>
  <si>
    <t>&lt;市企画調整課&gt;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</si>
  <si>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</si>
  <si>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</si>
  <si>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</si>
  <si>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</si>
  <si>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</si>
  <si>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</si>
  <si>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</si>
  <si>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金融・保険業</t>
  </si>
  <si>
    <t>不動産業</t>
  </si>
  <si>
    <t>分類不能の産業</t>
  </si>
  <si>
    <t>&lt;市企画調整課&gt;</t>
  </si>
  <si>
    <t>大街名</t>
  </si>
  <si>
    <t>総数</t>
  </si>
  <si>
    <t>上　街</t>
  </si>
  <si>
    <t>南　街</t>
  </si>
  <si>
    <t>北　街</t>
  </si>
  <si>
    <t>下　知</t>
  </si>
  <si>
    <t>旭　街</t>
  </si>
  <si>
    <t>潮　江</t>
  </si>
  <si>
    <t>三　里</t>
  </si>
  <si>
    <t>高　須</t>
  </si>
  <si>
    <t>一　宮</t>
  </si>
  <si>
    <t>初　月</t>
  </si>
  <si>
    <t>朝　倉</t>
  </si>
  <si>
    <t>鴨　田</t>
  </si>
  <si>
    <t>長　浜</t>
  </si>
  <si>
    <t>浦　戸</t>
  </si>
  <si>
    <t>大　津</t>
  </si>
  <si>
    <t>介　良</t>
  </si>
  <si>
    <t>18　人口集中地区（国勢調査）</t>
  </si>
  <si>
    <t>人　　　　　　　　　　　　口</t>
  </si>
  <si>
    <t>全世帯に占める　
割合(％)</t>
  </si>
  <si>
    <t>人口密度</t>
  </si>
  <si>
    <t>面　積</t>
  </si>
  <si>
    <t>全人口に占める割合(％)</t>
  </si>
  <si>
    <t>（高知県）</t>
  </si>
  <si>
    <t>（高知市）</t>
  </si>
  <si>
    <t>&lt;市企画調整課&gt;　</t>
  </si>
  <si>
    <t>19　県下市町村別人口（国勢調査）</t>
  </si>
  <si>
    <t>市　町　村　名</t>
  </si>
  <si>
    <t>増減率</t>
  </si>
  <si>
    <t>面　　積</t>
  </si>
  <si>
    <t>(％）</t>
  </si>
  <si>
    <t>（k㎡）</t>
  </si>
  <si>
    <t>（人/k㎡）</t>
  </si>
  <si>
    <t>高　知　県</t>
  </si>
  <si>
    <t>高知市</t>
  </si>
  <si>
    <t>安　芸　郡</t>
  </si>
  <si>
    <t>香　美　郡</t>
  </si>
  <si>
    <t>長　岡　郡</t>
  </si>
  <si>
    <t>土　佐　郡</t>
  </si>
  <si>
    <t>吾　川　郡</t>
  </si>
  <si>
    <t>高　岡　郡</t>
  </si>
  <si>
    <t>幡　多　郡</t>
  </si>
  <si>
    <t>　〃</t>
  </si>
  <si>
    <t>　〃</t>
  </si>
  <si>
    <t>　〃</t>
  </si>
  <si>
    <t xml:space="preserve">9　年　　齢　  </t>
  </si>
  <si>
    <t>上街</t>
  </si>
  <si>
    <t xml:space="preserve">  0歳</t>
  </si>
  <si>
    <t>　50歳</t>
  </si>
  <si>
    <t>100歳</t>
  </si>
  <si>
    <t>以上</t>
  </si>
  <si>
    <t>1）</t>
  </si>
  <si>
    <t>(注)昭和40年，45年の数値は本市独自の数値。1）は年齢不詳を含む。</t>
  </si>
  <si>
    <t>65歳以上</t>
  </si>
  <si>
    <t>割合(％)</t>
  </si>
  <si>
    <t>総数</t>
  </si>
  <si>
    <t>（１k㎡</t>
  </si>
  <si>
    <t>（k㎡）</t>
  </si>
  <si>
    <t>あたり）</t>
  </si>
  <si>
    <t xml:space="preserve">10　人　　　口  </t>
  </si>
  <si>
    <t>江　　ノ　　口</t>
  </si>
  <si>
    <t>摘　要</t>
  </si>
  <si>
    <t>各年10月1日現在</t>
  </si>
  <si>
    <t>その２　県　　　外</t>
  </si>
  <si>
    <t>-</t>
  </si>
  <si>
    <t>対前年
増加率
(％)</t>
  </si>
  <si>
    <t>与力町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</si>
  <si>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</si>
  <si>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</si>
  <si>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</si>
  <si>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</si>
  <si>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</si>
  <si>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</si>
  <si>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</si>
  <si>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</si>
  <si>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</si>
  <si>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</si>
  <si>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</si>
  <si>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薊野西町１丁目</t>
  </si>
  <si>
    <t>薊野西町２丁目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</si>
  <si>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</si>
  <si>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</si>
  <si>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</si>
  <si>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</si>
  <si>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</si>
  <si>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</si>
  <si>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</si>
  <si>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</si>
  <si>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　　　秦</t>
  </si>
  <si>
    <t>増減率（％）</t>
  </si>
  <si>
    <t>11　戸籍人口および住民基本台帳人口</t>
  </si>
  <si>
    <t>別　　人　　口（つづき）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</si>
  <si>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</si>
  <si>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</si>
  <si>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</si>
  <si>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</si>
  <si>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</si>
  <si>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</si>
  <si>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</si>
  <si>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</si>
  <si>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</si>
  <si>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</si>
  <si>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</si>
  <si>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</si>
  <si>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</si>
  <si>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</si>
  <si>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</si>
  <si>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</si>
  <si>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</si>
  <si>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</si>
  <si>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</si>
  <si>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</si>
  <si>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</si>
  <si>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</si>
  <si>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</si>
  <si>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</si>
  <si>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</si>
  <si>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</si>
  <si>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</si>
  <si>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</si>
  <si>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</si>
  <si>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</si>
  <si>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</si>
  <si>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</si>
  <si>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鏡葛山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</si>
  <si>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</si>
  <si>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</si>
  <si>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</si>
  <si>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</si>
  <si>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</si>
  <si>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</si>
  <si>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</si>
  <si>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</si>
  <si>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</si>
  <si>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</si>
  <si>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</si>
  <si>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</si>
  <si>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土　　佐　　山</t>
  </si>
  <si>
    <t>鏡</t>
  </si>
  <si>
    <t>土佐山</t>
  </si>
  <si>
    <t>四万十市</t>
  </si>
  <si>
    <t>仁淀川町</t>
  </si>
  <si>
    <t>いの町</t>
  </si>
  <si>
    <t>津野町</t>
  </si>
  <si>
    <t>鏡</t>
  </si>
  <si>
    <t>秦</t>
  </si>
  <si>
    <t>-</t>
  </si>
  <si>
    <t>-</t>
  </si>
  <si>
    <t>旭　　　　　街</t>
  </si>
  <si>
    <t>宝町</t>
  </si>
  <si>
    <t xml:space="preserve"> </t>
  </si>
  <si>
    <t xml:space="preserve"> (注1)各年数値は，前年10月1日から当年9月30日までの合計。</t>
  </si>
  <si>
    <t>（注2)「※1」は市町村合併で誕生した市町村。</t>
  </si>
  <si>
    <t>（注3)「※2」は市町村合併で統合された市町村。</t>
  </si>
  <si>
    <t>県　　　内</t>
  </si>
  <si>
    <t>※1</t>
  </si>
  <si>
    <t>※2</t>
  </si>
  <si>
    <t>※2</t>
  </si>
  <si>
    <t>※1</t>
  </si>
  <si>
    <t>※2</t>
  </si>
  <si>
    <t>14　転　入　転　出　先　別　移　動　人　口（つづき）</t>
  </si>
  <si>
    <t>※2</t>
  </si>
  <si>
    <t>　別　移　動　人　口</t>
  </si>
  <si>
    <t xml:space="preserve"> </t>
  </si>
  <si>
    <t>15　年齢別（3区分）人口および世帯数の推移（国勢調査）</t>
  </si>
  <si>
    <t>産　業　分　類</t>
  </si>
  <si>
    <t>平成18年10月1日現在，住民基本台帳人口</t>
  </si>
  <si>
    <t>平成18年</t>
  </si>
  <si>
    <t>平成18年10月1日現在，住民基本台帳人口</t>
  </si>
  <si>
    <t>18年</t>
  </si>
  <si>
    <t>平成13年度</t>
  </si>
  <si>
    <t>平成14年</t>
  </si>
  <si>
    <t>-</t>
  </si>
  <si>
    <t>その１　</t>
  </si>
  <si>
    <t>アメリカ</t>
  </si>
  <si>
    <t>フィリピン</t>
  </si>
  <si>
    <t>-</t>
  </si>
  <si>
    <t>いの町</t>
  </si>
  <si>
    <t>仁淀川町</t>
  </si>
  <si>
    <t>津野町</t>
  </si>
  <si>
    <t>三原町</t>
  </si>
  <si>
    <t>平成12年</t>
  </si>
  <si>
    <t xml:space="preserve">（組替） </t>
  </si>
  <si>
    <t>&lt;総務省統計局：国勢調査報告&gt;</t>
  </si>
  <si>
    <t>情報通信業</t>
  </si>
  <si>
    <t>運輸業</t>
  </si>
  <si>
    <t>卸売・小売業</t>
  </si>
  <si>
    <t>飲食店,宿泊業</t>
  </si>
  <si>
    <t>医療,福祉</t>
  </si>
  <si>
    <t>教育,学習支援業</t>
  </si>
  <si>
    <t>複合サービス事業</t>
  </si>
  <si>
    <r>
      <t>公務</t>
    </r>
    <r>
      <rPr>
        <sz val="8"/>
        <rFont val="ＭＳ 明朝"/>
        <family val="1"/>
      </rPr>
      <t>（他に分類されないもの）</t>
    </r>
  </si>
  <si>
    <r>
      <t>サービス業</t>
    </r>
    <r>
      <rPr>
        <sz val="8"/>
        <rFont val="ＭＳ 明朝"/>
        <family val="1"/>
      </rPr>
      <t>(他に分類されないもの）</t>
    </r>
  </si>
  <si>
    <t>Ｒ</t>
  </si>
  <si>
    <t>人口  　　　 密度　　（人/k㎡)</t>
  </si>
  <si>
    <t xml:space="preserve"> (注1)各年数値は，前年10月1日から当年9月30日までの合計。</t>
  </si>
  <si>
    <t xml:space="preserve"> (注2)平成18年より集計していない。</t>
  </si>
  <si>
    <t>（注4)平成18年より集計していない。</t>
  </si>
  <si>
    <t xml:space="preserve">  動　　　態</t>
  </si>
  <si>
    <t>年</t>
  </si>
  <si>
    <t>自然動態</t>
  </si>
  <si>
    <t>自然増加</t>
  </si>
  <si>
    <t>社会動態</t>
  </si>
  <si>
    <t>その他の増</t>
  </si>
  <si>
    <t>その他の減</t>
  </si>
  <si>
    <t>社会　　　　増加数</t>
  </si>
  <si>
    <t>人口　　　増加数</t>
  </si>
  <si>
    <t>出　生　数</t>
  </si>
  <si>
    <t>死　亡　数</t>
  </si>
  <si>
    <t>転　　入</t>
  </si>
  <si>
    <t>転　　出</t>
  </si>
  <si>
    <t>-</t>
  </si>
  <si>
    <t>第18回国調</t>
  </si>
  <si>
    <t>面積
(ｋ㎡)</t>
  </si>
  <si>
    <t>丸ノ内１丁目</t>
  </si>
  <si>
    <t>丸ノ内２丁目</t>
  </si>
  <si>
    <t>洞ヶ島町</t>
  </si>
  <si>
    <t>年月</t>
  </si>
  <si>
    <t>(注)「平成12年(組替)」は,平成17年10月1日現在の市区町村の境界に基づいて組み替えた平成12年の人口。</t>
  </si>
  <si>
    <t>※1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</si>
  <si>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</si>
  <si>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</si>
  <si>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</si>
  <si>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</si>
  <si>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</si>
  <si>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</si>
  <si>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</si>
  <si>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</si>
  <si>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</si>
  <si>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</si>
  <si>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</si>
  <si>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全面積に占める割合（％）</t>
  </si>
  <si>
    <t>Ｓ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</si>
  <si>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</si>
  <si>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</si>
  <si>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</si>
  <si>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</si>
  <si>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</si>
  <si>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</si>
  <si>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</si>
  <si>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</si>
  <si>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</si>
  <si>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</si>
  <si>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</si>
  <si>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</si>
  <si>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</si>
  <si>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</si>
  <si>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</si>
  <si>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</si>
  <si>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</si>
  <si>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Ａ-Ｃ</t>
  </si>
  <si>
    <t>Ｄ-Ｆ</t>
  </si>
  <si>
    <t>Ｇ-Ｒ</t>
  </si>
  <si>
    <t>第１次産業</t>
  </si>
  <si>
    <t>第２次産業</t>
  </si>
  <si>
    <t>第３次産業</t>
  </si>
  <si>
    <t>16　産 業 別 人 口 （国勢調査）</t>
  </si>
  <si>
    <t>（注1）平成12年は，日本標準産業分類第11回改訂（平成14年3月）に伴う組替え集計結果による。</t>
  </si>
  <si>
    <t xml:space="preserve">区分 </t>
  </si>
  <si>
    <t xml:space="preserve"> 年度</t>
  </si>
  <si>
    <t>&lt;市企画調整課&gt;</t>
  </si>
  <si>
    <t>&lt;市企画調整課&gt;</t>
  </si>
  <si>
    <t>&lt;市企画調整課&gt;</t>
  </si>
  <si>
    <t>&lt;市企画調整課&gt;</t>
  </si>
  <si>
    <t>0～14歳</t>
  </si>
  <si>
    <t>15～64歳</t>
  </si>
  <si>
    <t>江ノ口</t>
  </si>
  <si>
    <t xml:space="preserve"> (注)国勢調査は10月1日現在。年末調査は12月末日現在。推計人口は10月1日現在。</t>
  </si>
  <si>
    <t>(注)総数は年齢不詳を含む。</t>
  </si>
  <si>
    <t>土佐山</t>
  </si>
  <si>
    <t>17  大街別年齢別（３区分）人口（平成17年国勢調査）</t>
  </si>
  <si>
    <t>平成17年10月1日現在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</si>
</sst>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.0"/>
    <numFmt numFmtId="179" formatCode="0;&quot;△ &quot;0"/>
    <numFmt numFmtId="180" formatCode="\(0\)"/>
    <numFmt numFmtId="181" formatCode="#,##0;&quot;△ &quot;#,##0"/>
    <numFmt numFmtId="182" formatCode="#,##0.0;&quot;△ &quot;#,##0.0"/>
    <numFmt numFmtId="183" formatCode="#,##0.00;&quot;△ &quot;#,##0.00"/>
    <numFmt numFmtId="184" formatCode="0.0_ "/>
    <numFmt numFmtId="185" formatCode="#,##0_);[Red]\(#,##0\)"/>
    <numFmt numFmtId="186" formatCode="\ ###,###,###,###,##0;&quot;-&quot;###,###,###,###,##0"/>
    <numFmt numFmtId="187" formatCode="###,###,###,##0;&quot;-&quot;##,###,###,##0"/>
    <numFmt numFmtId="188" formatCode="#,###,###,##0.0;&quot; -&quot;###,###,##0.0"/>
    <numFmt numFmtId="189" formatCode="#,###,###,##0.00;&quot; -&quot;###,###,##0.00"/>
    <numFmt numFmtId="190" formatCode="##,###,###,##0.0;&quot;-&quot;#,###,###,##0.0"/>
    <numFmt numFmtId="191" formatCode="#,###,###,##0;&quot; -&quot;###,###,##0"/>
    <numFmt numFmtId="192" formatCode="\ ###,###,##0;&quot;-&quot;###,###,##0"/>
    <numFmt numFmtId="193" formatCode="##,###,###,###,##0;&quot;-&quot;#,###,###,###,##0"/>
    <numFmt numFmtId="194" formatCode="0.0;_됀"/>
    <numFmt numFmtId="195" formatCode="#,##0.000;[Red]\-#,##0.000"/>
    <numFmt numFmtId="196" formatCode="0.0%"/>
    <numFmt numFmtId="197" formatCode="0.0000000_ "/>
    <numFmt numFmtId="198" formatCode="0.000000_ "/>
    <numFmt numFmtId="199" formatCode="0.00000_ "/>
    <numFmt numFmtId="200" formatCode="0.0000_ "/>
    <numFmt numFmtId="201" formatCode="0.000_ "/>
    <numFmt numFmtId="202" formatCode="0.00_ "/>
    <numFmt numFmtId="203" formatCode="0_ "/>
    <numFmt numFmtId="204" formatCode="#,##0.0_ "/>
    <numFmt numFmtId="205" formatCode="#,##0.0"/>
    <numFmt numFmtId="206" formatCode="_ * #,##0_ ;_ * &quot;△&quot;#,##0_ ;_ * &quot;-&quot;_ ;_ @_ "/>
    <numFmt numFmtId="207" formatCode="_ * #,##0\ ;_ * &quot;△&quot;#,##0\ ;_ * &quot;-&quot;_ ;_ @_ "/>
    <numFmt numFmtId="208" formatCode="\ * #,##0\ ;\ * &quot;△&quot;#,##0\ ;\ * &quot;-&quot;_ ;_ @_ "/>
    <numFmt numFmtId="209" formatCode="0.0;&quot;△ &quot;0.0"/>
    <numFmt numFmtId="210" formatCode="\ * #,##0.0\ ;\ * &quot;△&quot;#,##0.0\ ;\ * &quot;-&quot;_ ;_ @_ "/>
    <numFmt numFmtId="211" formatCode="\ * #,##0\ ;\ * &quot;△&quot;#,##0\ ;\ * &quot;-&quot;\ ;\ @\ "/>
    <numFmt numFmtId="212" formatCode="#,##0.000"/>
    <numFmt numFmtId="213" formatCode="#,##0;&quot;△&quot;#,##0;&quot;-&quot;;@\ "/>
    <numFmt numFmtId="214" formatCode="\ * #,##0.0\ ;\ * &quot;△&quot;#,##0.0\ ;\ * &quot;0.0&quot;_ ;_ @_ "/>
    <numFmt numFmtId="215" formatCode="\ * #,##0.0;\ * &quot;△&quot;#,##0.0;\ * &quot;0.0&quot;_ ;_ @_ "/>
    <numFmt numFmtId="216" formatCode="#,##0.0;&quot;△&quot;#,##0.0;&quot;0.0&quot;;@"/>
    <numFmt numFmtId="217" formatCode="#,##0.0;&quot;△&quot;#,##0.0;&quot;-&quot;;@"/>
    <numFmt numFmtId="218" formatCode="#,###;&quot;△&quot;#,###;&quot;-&quot;;@"/>
    <numFmt numFmtId="219" formatCode="0;_됀"/>
    <numFmt numFmtId="220" formatCode="0.00;_됀"/>
    <numFmt numFmtId="221" formatCode="#,##0;&quot;△&quot;?,??0;&quot;－&quot;"/>
    <numFmt numFmtId="222" formatCode="#,##0;&quot;△ &quot;?,??0;&quot;－&quot;"/>
  </numFmts>
  <fonts count="26">
    <font>
      <sz val="9"/>
      <name val="Arial Narrow"/>
      <family val="2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Arial Narrow"/>
      <family val="2"/>
    </font>
    <font>
      <sz val="8"/>
      <name val="ＭＳ ゴシック"/>
      <family val="3"/>
    </font>
    <font>
      <u val="single"/>
      <sz val="9"/>
      <color indexed="36"/>
      <name val="Arial Narrow"/>
      <family val="2"/>
    </font>
    <font>
      <b/>
      <sz val="14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b/>
      <sz val="10"/>
      <name val="ＭＳ 明朝"/>
      <family val="1"/>
    </font>
    <font>
      <sz val="6"/>
      <name val="ＭＳ ゴシック"/>
      <family val="3"/>
    </font>
    <font>
      <sz val="10"/>
      <name val="Arial Narrow"/>
      <family val="2"/>
    </font>
    <font>
      <sz val="14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8.5"/>
      <name val="ＭＳ 明朝"/>
      <family val="1"/>
    </font>
    <font>
      <b/>
      <sz val="8"/>
      <name val="ＭＳ 明朝"/>
      <family val="1"/>
    </font>
    <font>
      <b/>
      <sz val="8.5"/>
      <name val="ＭＳ 明朝"/>
      <family val="1"/>
    </font>
    <font>
      <sz val="8"/>
      <name val="Arial Narrow"/>
      <family val="2"/>
    </font>
    <font>
      <sz val="9"/>
      <name val="ＭＳ Ｐ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thin"/>
      <bottom style="hair"/>
    </border>
    <border>
      <left style="double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638"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8" fontId="8" fillId="0" borderId="0" xfId="17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 quotePrefix="1">
      <alignment horizontal="center" vertical="center"/>
    </xf>
    <xf numFmtId="0" fontId="9" fillId="0" borderId="3" xfId="0" applyFont="1" applyBorder="1" applyAlignment="1" quotePrefix="1">
      <alignment vertical="center"/>
    </xf>
    <xf numFmtId="0" fontId="8" fillId="0" borderId="0" xfId="0" applyFont="1" applyAlignment="1" quotePrefix="1">
      <alignment horizontal="centerContinuous" vertical="center" wrapText="1"/>
    </xf>
    <xf numFmtId="0" fontId="9" fillId="0" borderId="0" xfId="0" applyFont="1" applyBorder="1" applyAlignment="1" quotePrefix="1">
      <alignment vertical="center" wrapText="1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2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78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horizontal="left" vertical="center" indent="1"/>
    </xf>
    <xf numFmtId="38" fontId="8" fillId="0" borderId="0" xfId="17" applyFont="1" applyBorder="1" applyAlignment="1">
      <alignment/>
    </xf>
    <xf numFmtId="38" fontId="8" fillId="0" borderId="0" xfId="17" applyFont="1" applyAlignment="1">
      <alignment/>
    </xf>
    <xf numFmtId="38" fontId="7" fillId="0" borderId="0" xfId="17" applyFont="1" applyAlignment="1">
      <alignment/>
    </xf>
    <xf numFmtId="38" fontId="6" fillId="0" borderId="0" xfId="17" applyFont="1" applyAlignment="1">
      <alignment horizontal="center" vertical="center"/>
    </xf>
    <xf numFmtId="38" fontId="6" fillId="0" borderId="0" xfId="17" applyFont="1" applyAlignment="1">
      <alignment horizontal="right" vertical="center"/>
    </xf>
    <xf numFmtId="38" fontId="6" fillId="0" borderId="0" xfId="17" applyFont="1" applyAlignment="1">
      <alignment horizontal="left" vertical="center"/>
    </xf>
    <xf numFmtId="38" fontId="11" fillId="0" borderId="0" xfId="17" applyFont="1" applyAlignment="1">
      <alignment/>
    </xf>
    <xf numFmtId="38" fontId="11" fillId="0" borderId="0" xfId="17" applyFont="1" applyAlignment="1">
      <alignment horizontal="right"/>
    </xf>
    <xf numFmtId="38" fontId="7" fillId="0" borderId="5" xfId="17" applyFont="1" applyFill="1" applyBorder="1" applyAlignment="1">
      <alignment/>
    </xf>
    <xf numFmtId="38" fontId="8" fillId="0" borderId="5" xfId="17" applyFont="1" applyFill="1" applyBorder="1" applyAlignment="1">
      <alignment/>
    </xf>
    <xf numFmtId="38" fontId="8" fillId="0" borderId="5" xfId="17" applyFont="1" applyBorder="1" applyAlignment="1">
      <alignment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38" fontId="11" fillId="0" borderId="12" xfId="17" applyFont="1" applyBorder="1" applyAlignment="1">
      <alignment/>
    </xf>
    <xf numFmtId="38" fontId="11" fillId="0" borderId="4" xfId="17" applyFont="1" applyBorder="1" applyAlignment="1">
      <alignment/>
    </xf>
    <xf numFmtId="49" fontId="11" fillId="0" borderId="12" xfId="17" applyNumberFormat="1" applyFont="1" applyBorder="1" applyAlignment="1">
      <alignment horizontal="center"/>
    </xf>
    <xf numFmtId="49" fontId="11" fillId="0" borderId="4" xfId="17" applyNumberFormat="1" applyFont="1" applyBorder="1" applyAlignment="1">
      <alignment horizontal="center"/>
    </xf>
    <xf numFmtId="38" fontId="11" fillId="0" borderId="12" xfId="17" applyFont="1" applyBorder="1" applyAlignment="1">
      <alignment horizontal="center"/>
    </xf>
    <xf numFmtId="38" fontId="11" fillId="0" borderId="4" xfId="17" applyFont="1" applyBorder="1" applyAlignment="1">
      <alignment horizontal="center"/>
    </xf>
    <xf numFmtId="38" fontId="11" fillId="0" borderId="13" xfId="17" applyFont="1" applyBorder="1" applyAlignment="1">
      <alignment horizontal="center"/>
    </xf>
    <xf numFmtId="38" fontId="11" fillId="0" borderId="5" xfId="17" applyFont="1" applyBorder="1" applyAlignment="1">
      <alignment/>
    </xf>
    <xf numFmtId="38" fontId="11" fillId="0" borderId="14" xfId="17" applyFont="1" applyBorder="1" applyAlignment="1">
      <alignment horizontal="center"/>
    </xf>
    <xf numFmtId="38" fontId="8" fillId="0" borderId="15" xfId="17" applyFont="1" applyBorder="1" applyAlignment="1">
      <alignment/>
    </xf>
    <xf numFmtId="38" fontId="14" fillId="0" borderId="5" xfId="17" applyFont="1" applyFill="1" applyBorder="1" applyAlignment="1">
      <alignment/>
    </xf>
    <xf numFmtId="38" fontId="11" fillId="0" borderId="5" xfId="17" applyFont="1" applyFill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38" fontId="11" fillId="0" borderId="12" xfId="17" applyFont="1" applyBorder="1" applyAlignment="1">
      <alignment horizontal="center" shrinkToFit="1"/>
    </xf>
    <xf numFmtId="38" fontId="11" fillId="0" borderId="4" xfId="17" applyFont="1" applyBorder="1" applyAlignment="1">
      <alignment horizontal="center" shrinkToFit="1"/>
    </xf>
    <xf numFmtId="38" fontId="8" fillId="0" borderId="13" xfId="17" applyFont="1" applyBorder="1" applyAlignment="1">
      <alignment/>
    </xf>
    <xf numFmtId="38" fontId="8" fillId="0" borderId="14" xfId="17" applyFont="1" applyBorder="1" applyAlignment="1">
      <alignment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7" fillId="0" borderId="0" xfId="0" applyFont="1" applyAlignment="1">
      <alignment horizontal="distributed" vertical="center"/>
    </xf>
    <xf numFmtId="0" fontId="11" fillId="0" borderId="0" xfId="0" applyFont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1" fillId="0" borderId="1" xfId="0" applyFont="1" applyBorder="1" applyAlignment="1">
      <alignment horizontal="distributed" vertical="center"/>
    </xf>
    <xf numFmtId="0" fontId="11" fillId="0" borderId="2" xfId="0" applyFont="1" applyBorder="1" applyAlignment="1">
      <alignment horizontal="distributed" vertical="center"/>
    </xf>
    <xf numFmtId="0" fontId="11" fillId="0" borderId="1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181" fontId="11" fillId="0" borderId="0" xfId="0" applyNumberFormat="1" applyFont="1" applyAlignment="1">
      <alignment vertical="center"/>
    </xf>
    <xf numFmtId="181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3" fontId="11" fillId="0" borderId="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12" xfId="0" applyFont="1" applyBorder="1" applyAlignment="1">
      <alignment vertical="center"/>
    </xf>
    <xf numFmtId="3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12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4" fillId="0" borderId="15" xfId="0" applyFont="1" applyBorder="1" applyAlignment="1">
      <alignment vertical="center"/>
    </xf>
    <xf numFmtId="0" fontId="11" fillId="0" borderId="15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right" vertical="top"/>
    </xf>
    <xf numFmtId="0" fontId="11" fillId="0" borderId="21" xfId="0" applyFont="1" applyBorder="1" applyAlignment="1">
      <alignment horizontal="distributed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distributed" vertical="center"/>
    </xf>
    <xf numFmtId="3" fontId="14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17" xfId="0" applyFont="1" applyBorder="1" applyAlignment="1">
      <alignment vertical="center"/>
    </xf>
    <xf numFmtId="38" fontId="12" fillId="0" borderId="0" xfId="17" applyFont="1" applyAlignment="1">
      <alignment vertical="center"/>
    </xf>
    <xf numFmtId="181" fontId="14" fillId="0" borderId="0" xfId="0" applyNumberFormat="1" applyFont="1" applyBorder="1" applyAlignment="1">
      <alignment vertical="center"/>
    </xf>
    <xf numFmtId="181" fontId="11" fillId="0" borderId="0" xfId="0" applyNumberFormat="1" applyFont="1" applyBorder="1" applyAlignment="1">
      <alignment horizontal="distributed"/>
    </xf>
    <xf numFmtId="38" fontId="11" fillId="0" borderId="0" xfId="17" applyFont="1" applyAlignment="1">
      <alignment vertical="center"/>
    </xf>
    <xf numFmtId="181" fontId="11" fillId="0" borderId="12" xfId="0" applyNumberFormat="1" applyFont="1" applyBorder="1" applyAlignment="1">
      <alignment horizontal="distributed"/>
    </xf>
    <xf numFmtId="0" fontId="6" fillId="0" borderId="0" xfId="0" applyFont="1" applyAlignment="1">
      <alignment vertical="center"/>
    </xf>
    <xf numFmtId="181" fontId="14" fillId="0" borderId="0" xfId="0" applyNumberFormat="1" applyFont="1" applyBorder="1" applyAlignment="1">
      <alignment horizontal="distributed" vertical="center"/>
    </xf>
    <xf numFmtId="181" fontId="14" fillId="0" borderId="12" xfId="0" applyNumberFormat="1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38" fontId="11" fillId="0" borderId="0" xfId="17" applyFont="1" applyBorder="1" applyAlignment="1">
      <alignment vertical="center"/>
    </xf>
    <xf numFmtId="181" fontId="11" fillId="0" borderId="15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distributed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38" fontId="12" fillId="0" borderId="0" xfId="17" applyFont="1" applyBorder="1" applyAlignment="1">
      <alignment/>
    </xf>
    <xf numFmtId="38" fontId="12" fillId="0" borderId="0" xfId="17" applyFont="1" applyBorder="1" applyAlignment="1">
      <alignment horizontal="center"/>
    </xf>
    <xf numFmtId="38" fontId="12" fillId="0" borderId="12" xfId="17" applyFont="1" applyBorder="1" applyAlignment="1">
      <alignment horizontal="center"/>
    </xf>
    <xf numFmtId="177" fontId="12" fillId="0" borderId="0" xfId="0" applyNumberFormat="1" applyFont="1" applyBorder="1" applyAlignment="1">
      <alignment horizontal="right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3" fontId="14" fillId="0" borderId="5" xfId="0" applyNumberFormat="1" applyFont="1" applyBorder="1" applyAlignment="1">
      <alignment horizontal="right"/>
    </xf>
    <xf numFmtId="49" fontId="14" fillId="0" borderId="5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 indent="2"/>
    </xf>
    <xf numFmtId="185" fontId="6" fillId="0" borderId="0" xfId="0" applyNumberFormat="1" applyFont="1" applyBorder="1" applyAlignment="1">
      <alignment horizontal="center" vertical="center"/>
    </xf>
    <xf numFmtId="185" fontId="8" fillId="0" borderId="0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horizontal="justify" vertical="center"/>
    </xf>
    <xf numFmtId="38" fontId="8" fillId="0" borderId="0" xfId="17" applyFont="1" applyBorder="1" applyAlignment="1">
      <alignment vertical="center"/>
    </xf>
    <xf numFmtId="38" fontId="11" fillId="0" borderId="0" xfId="17" applyFont="1" applyBorder="1" applyAlignment="1">
      <alignment vertical="center"/>
    </xf>
    <xf numFmtId="185" fontId="11" fillId="0" borderId="6" xfId="0" applyNumberFormat="1" applyFont="1" applyBorder="1" applyAlignment="1">
      <alignment horizontal="right" vertical="center"/>
    </xf>
    <xf numFmtId="185" fontId="11" fillId="0" borderId="12" xfId="0" applyNumberFormat="1" applyFont="1" applyBorder="1" applyAlignment="1">
      <alignment horizontal="left" vertical="center"/>
    </xf>
    <xf numFmtId="185" fontId="11" fillId="0" borderId="19" xfId="0" applyNumberFormat="1" applyFont="1" applyBorder="1" applyAlignment="1">
      <alignment horizontal="justify" vertical="center"/>
    </xf>
    <xf numFmtId="185" fontId="11" fillId="0" borderId="3" xfId="0" applyNumberFormat="1" applyFont="1" applyBorder="1" applyAlignment="1">
      <alignment horizontal="justify" vertical="center"/>
    </xf>
    <xf numFmtId="38" fontId="11" fillId="0" borderId="3" xfId="17" applyFont="1" applyBorder="1" applyAlignment="1">
      <alignment horizontal="center" vertical="center"/>
    </xf>
    <xf numFmtId="38" fontId="12" fillId="0" borderId="0" xfId="17" applyFont="1" applyBorder="1" applyAlignment="1">
      <alignment vertical="center"/>
    </xf>
    <xf numFmtId="38" fontId="12" fillId="0" borderId="0" xfId="17" applyFont="1" applyBorder="1" applyAlignment="1">
      <alignment horizontal="right" vertical="center"/>
    </xf>
    <xf numFmtId="185" fontId="11" fillId="0" borderId="13" xfId="0" applyNumberFormat="1" applyFont="1" applyBorder="1" applyAlignment="1">
      <alignment horizontal="justify" vertical="center"/>
    </xf>
    <xf numFmtId="185" fontId="11" fillId="0" borderId="5" xfId="0" applyNumberFormat="1" applyFont="1" applyBorder="1" applyAlignment="1">
      <alignment horizontal="justify" vertical="center"/>
    </xf>
    <xf numFmtId="38" fontId="11" fillId="0" borderId="5" xfId="17" applyFont="1" applyBorder="1" applyAlignment="1">
      <alignment vertical="center"/>
    </xf>
    <xf numFmtId="185" fontId="11" fillId="0" borderId="0" xfId="0" applyNumberFormat="1" applyFont="1" applyBorder="1" applyAlignment="1">
      <alignment horizontal="justify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38" fontId="12" fillId="0" borderId="0" xfId="17" applyFont="1" applyAlignment="1">
      <alignment horizontal="right" vertical="center"/>
    </xf>
    <xf numFmtId="38" fontId="12" fillId="0" borderId="0" xfId="0" applyNumberFormat="1" applyFont="1" applyAlignment="1">
      <alignment horizontal="right" vertical="center"/>
    </xf>
    <xf numFmtId="18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38" fontId="11" fillId="0" borderId="0" xfId="17" applyFont="1" applyAlignment="1">
      <alignment horizontal="right" vertical="center"/>
    </xf>
    <xf numFmtId="176" fontId="11" fillId="0" borderId="0" xfId="17" applyNumberFormat="1" applyFont="1" applyBorder="1" applyAlignment="1">
      <alignment horizontal="right" vertical="center"/>
    </xf>
    <xf numFmtId="38" fontId="11" fillId="0" borderId="0" xfId="17" applyFont="1" applyBorder="1" applyAlignment="1">
      <alignment horizontal="right" vertical="center"/>
    </xf>
    <xf numFmtId="185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indent="1"/>
    </xf>
    <xf numFmtId="185" fontId="8" fillId="0" borderId="0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38" fontId="11" fillId="0" borderId="15" xfId="17" applyFont="1" applyBorder="1" applyAlignment="1">
      <alignment vertical="center"/>
    </xf>
    <xf numFmtId="38" fontId="11" fillId="0" borderId="11" xfId="17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NumberFormat="1" applyFont="1" applyBorder="1" applyAlignment="1">
      <alignment horizontal="right" vertical="center"/>
    </xf>
    <xf numFmtId="0" fontId="11" fillId="0" borderId="0" xfId="17" applyNumberFormat="1" applyFont="1" applyBorder="1" applyAlignment="1">
      <alignment horizontal="right" vertical="center"/>
    </xf>
    <xf numFmtId="38" fontId="11" fillId="0" borderId="0" xfId="17" applyFont="1" applyFill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38" fontId="18" fillId="0" borderId="0" xfId="17" applyFont="1" applyFill="1" applyBorder="1" applyAlignment="1" quotePrefix="1">
      <alignment horizontal="right" vertical="top"/>
    </xf>
    <xf numFmtId="0" fontId="12" fillId="0" borderId="0" xfId="17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vertical="center"/>
    </xf>
    <xf numFmtId="38" fontId="14" fillId="0" borderId="0" xfId="17" applyFont="1" applyBorder="1" applyAlignment="1">
      <alignment vertical="center"/>
    </xf>
    <xf numFmtId="38" fontId="12" fillId="0" borderId="4" xfId="17" applyFont="1" applyBorder="1" applyAlignment="1">
      <alignment vertical="center"/>
    </xf>
    <xf numFmtId="194" fontId="11" fillId="0" borderId="0" xfId="0" applyNumberFormat="1" applyFont="1" applyBorder="1" applyAlignment="1">
      <alignment horizontal="right" vertical="center"/>
    </xf>
    <xf numFmtId="194" fontId="12" fillId="0" borderId="0" xfId="0" applyNumberFormat="1" applyFont="1" applyBorder="1" applyAlignment="1">
      <alignment vertical="center"/>
    </xf>
    <xf numFmtId="193" fontId="18" fillId="0" borderId="0" xfId="21" applyNumberFormat="1" applyFont="1" applyFill="1" applyBorder="1" applyAlignment="1" quotePrefix="1">
      <alignment horizontal="right" vertical="top"/>
      <protection/>
    </xf>
    <xf numFmtId="176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192" fontId="18" fillId="0" borderId="0" xfId="21" applyNumberFormat="1" applyFont="1" applyFill="1" applyBorder="1" applyAlignment="1" quotePrefix="1">
      <alignment horizontal="right" vertical="top"/>
      <protection/>
    </xf>
    <xf numFmtId="176" fontId="12" fillId="0" borderId="0" xfId="17" applyNumberFormat="1" applyFont="1" applyBorder="1" applyAlignment="1">
      <alignment horizontal="right" vertical="center"/>
    </xf>
    <xf numFmtId="0" fontId="12" fillId="0" borderId="5" xfId="0" applyNumberFormat="1" applyFont="1" applyBorder="1" applyAlignment="1">
      <alignment vertical="center"/>
    </xf>
    <xf numFmtId="0" fontId="12" fillId="0" borderId="5" xfId="0" applyNumberFormat="1" applyFont="1" applyBorder="1" applyAlignment="1">
      <alignment horizontal="center" vertical="center"/>
    </xf>
    <xf numFmtId="38" fontId="12" fillId="0" borderId="5" xfId="17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81" fontId="6" fillId="0" borderId="0" xfId="0" applyNumberFormat="1" applyFont="1" applyAlignment="1">
      <alignment horizontal="center" vertical="center"/>
    </xf>
    <xf numFmtId="181" fontId="7" fillId="0" borderId="0" xfId="0" applyNumberFormat="1" applyFont="1" applyAlignment="1">
      <alignment horizontal="center" vertical="center"/>
    </xf>
    <xf numFmtId="181" fontId="8" fillId="0" borderId="0" xfId="0" applyNumberFormat="1" applyFont="1" applyAlignment="1">
      <alignment vertical="center"/>
    </xf>
    <xf numFmtId="181" fontId="8" fillId="0" borderId="0" xfId="0" applyNumberFormat="1" applyFont="1" applyAlignment="1">
      <alignment/>
    </xf>
    <xf numFmtId="183" fontId="11" fillId="0" borderId="0" xfId="0" applyNumberFormat="1" applyFont="1" applyAlignment="1">
      <alignment vertical="center"/>
    </xf>
    <xf numFmtId="181" fontId="11" fillId="0" borderId="7" xfId="0" applyNumberFormat="1" applyFont="1" applyBorder="1" applyAlignment="1">
      <alignment horizontal="center" vertical="center"/>
    </xf>
    <xf numFmtId="181" fontId="11" fillId="0" borderId="22" xfId="0" applyNumberFormat="1" applyFont="1" applyBorder="1" applyAlignment="1">
      <alignment horizontal="center" vertical="center"/>
    </xf>
    <xf numFmtId="183" fontId="11" fillId="0" borderId="22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8" xfId="0" applyNumberFormat="1" applyFont="1" applyBorder="1" applyAlignment="1">
      <alignment horizontal="center" vertical="center"/>
    </xf>
    <xf numFmtId="183" fontId="11" fillId="0" borderId="18" xfId="0" applyNumberFormat="1" applyFont="1" applyBorder="1" applyAlignment="1">
      <alignment horizontal="center" vertical="center"/>
    </xf>
    <xf numFmtId="181" fontId="11" fillId="0" borderId="3" xfId="0" applyNumberFormat="1" applyFont="1" applyBorder="1" applyAlignment="1">
      <alignment horizontal="center" vertical="center"/>
    </xf>
    <xf numFmtId="181" fontId="11" fillId="0" borderId="19" xfId="0" applyNumberFormat="1" applyFont="1" applyBorder="1" applyAlignment="1">
      <alignment horizontal="center" vertical="center"/>
    </xf>
    <xf numFmtId="183" fontId="11" fillId="0" borderId="3" xfId="0" applyNumberFormat="1" applyFont="1" applyBorder="1" applyAlignment="1">
      <alignment horizontal="center" vertical="center"/>
    </xf>
    <xf numFmtId="186" fontId="12" fillId="0" borderId="0" xfId="22" applyNumberFormat="1" applyFont="1" applyFill="1" applyBorder="1" applyAlignment="1" quotePrefix="1">
      <alignment horizontal="right"/>
      <protection/>
    </xf>
    <xf numFmtId="183" fontId="12" fillId="0" borderId="0" xfId="22" applyNumberFormat="1" applyFont="1" applyFill="1" applyBorder="1" applyAlignment="1" quotePrefix="1">
      <alignment horizontal="right"/>
      <protection/>
    </xf>
    <xf numFmtId="189" fontId="12" fillId="0" borderId="0" xfId="22" applyNumberFormat="1" applyFont="1" applyFill="1" applyBorder="1" applyAlignment="1" quotePrefix="1">
      <alignment horizontal="right"/>
      <protection/>
    </xf>
    <xf numFmtId="188" fontId="12" fillId="0" borderId="0" xfId="22" applyNumberFormat="1" applyFont="1" applyFill="1" applyBorder="1" applyAlignment="1" quotePrefix="1">
      <alignment horizontal="right"/>
      <protection/>
    </xf>
    <xf numFmtId="181" fontId="13" fillId="0" borderId="0" xfId="0" applyNumberFormat="1" applyFont="1" applyAlignment="1">
      <alignment vertical="center"/>
    </xf>
    <xf numFmtId="181" fontId="12" fillId="0" borderId="0" xfId="0" applyNumberFormat="1" applyFont="1" applyBorder="1" applyAlignment="1">
      <alignment horizontal="distributed"/>
    </xf>
    <xf numFmtId="189" fontId="12" fillId="0" borderId="0" xfId="22" applyNumberFormat="1" applyFont="1" applyFill="1" applyAlignment="1" quotePrefix="1">
      <alignment horizontal="right"/>
      <protection/>
    </xf>
    <xf numFmtId="186" fontId="11" fillId="0" borderId="0" xfId="22" applyNumberFormat="1" applyFont="1" applyFill="1" applyBorder="1" applyAlignment="1" quotePrefix="1">
      <alignment horizontal="right"/>
      <protection/>
    </xf>
    <xf numFmtId="183" fontId="11" fillId="0" borderId="0" xfId="22" applyNumberFormat="1" applyFont="1" applyFill="1" applyBorder="1" applyAlignment="1" quotePrefix="1">
      <alignment horizontal="right"/>
      <protection/>
    </xf>
    <xf numFmtId="189" fontId="11" fillId="0" borderId="0" xfId="22" applyNumberFormat="1" applyFont="1" applyFill="1" applyAlignment="1" quotePrefix="1">
      <alignment horizontal="right"/>
      <protection/>
    </xf>
    <xf numFmtId="188" fontId="11" fillId="0" borderId="0" xfId="22" applyNumberFormat="1" applyFont="1" applyFill="1" applyBorder="1" applyAlignment="1" quotePrefix="1">
      <alignment horizontal="right"/>
      <protection/>
    </xf>
    <xf numFmtId="186" fontId="19" fillId="0" borderId="0" xfId="21" applyNumberFormat="1" applyFont="1" applyFill="1" applyBorder="1" applyAlignment="1" quotePrefix="1">
      <alignment horizontal="right"/>
      <protection/>
    </xf>
    <xf numFmtId="189" fontId="19" fillId="0" borderId="0" xfId="21" applyNumberFormat="1" applyFont="1" applyFill="1" applyBorder="1" applyAlignment="1" quotePrefix="1">
      <alignment horizontal="right"/>
      <protection/>
    </xf>
    <xf numFmtId="186" fontId="18" fillId="0" borderId="0" xfId="21" applyNumberFormat="1" applyFont="1" applyFill="1" applyBorder="1" applyAlignment="1" quotePrefix="1">
      <alignment horizontal="right"/>
      <protection/>
    </xf>
    <xf numFmtId="189" fontId="18" fillId="0" borderId="0" xfId="21" applyNumberFormat="1" applyFont="1" applyFill="1" applyBorder="1" applyAlignment="1" quotePrefix="1">
      <alignment horizontal="right"/>
      <protection/>
    </xf>
    <xf numFmtId="189" fontId="11" fillId="0" borderId="0" xfId="22" applyNumberFormat="1" applyFont="1" applyFill="1" applyBorder="1" applyAlignment="1" quotePrefix="1">
      <alignment horizontal="right"/>
      <protection/>
    </xf>
    <xf numFmtId="181" fontId="8" fillId="0" borderId="0" xfId="0" applyNumberFormat="1" applyFont="1" applyBorder="1" applyAlignment="1">
      <alignment vertical="center"/>
    </xf>
    <xf numFmtId="181" fontId="11" fillId="0" borderId="5" xfId="0" applyNumberFormat="1" applyFont="1" applyBorder="1" applyAlignment="1">
      <alignment vertical="center"/>
    </xf>
    <xf numFmtId="181" fontId="11" fillId="0" borderId="13" xfId="0" applyNumberFormat="1" applyFont="1" applyBorder="1" applyAlignment="1">
      <alignment horizontal="distributed"/>
    </xf>
    <xf numFmtId="186" fontId="11" fillId="0" borderId="5" xfId="22" applyNumberFormat="1" applyFont="1" applyFill="1" applyBorder="1" applyAlignment="1" quotePrefix="1">
      <alignment horizontal="right"/>
      <protection/>
    </xf>
    <xf numFmtId="183" fontId="11" fillId="0" borderId="5" xfId="22" applyNumberFormat="1" applyFont="1" applyFill="1" applyBorder="1" applyAlignment="1" quotePrefix="1">
      <alignment horizontal="right"/>
      <protection/>
    </xf>
    <xf numFmtId="189" fontId="11" fillId="0" borderId="5" xfId="22" applyNumberFormat="1" applyFont="1" applyFill="1" applyBorder="1" applyAlignment="1" quotePrefix="1">
      <alignment horizontal="right"/>
      <protection/>
    </xf>
    <xf numFmtId="190" fontId="11" fillId="0" borderId="5" xfId="22" applyNumberFormat="1" applyFont="1" applyFill="1" applyBorder="1" applyAlignment="1" quotePrefix="1">
      <alignment horizontal="right"/>
      <protection/>
    </xf>
    <xf numFmtId="181" fontId="8" fillId="0" borderId="0" xfId="0" applyNumberFormat="1" applyFont="1" applyAlignment="1">
      <alignment vertical="center"/>
    </xf>
    <xf numFmtId="38" fontId="11" fillId="0" borderId="0" xfId="17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182" fontId="6" fillId="0" borderId="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horizontal="center" vertical="center"/>
    </xf>
    <xf numFmtId="182" fontId="9" fillId="0" borderId="1" xfId="0" applyNumberFormat="1" applyFont="1" applyBorder="1" applyAlignment="1">
      <alignment horizontal="center" vertical="center" wrapText="1"/>
    </xf>
    <xf numFmtId="182" fontId="9" fillId="0" borderId="3" xfId="0" applyNumberFormat="1" applyFont="1" applyBorder="1" applyAlignment="1" quotePrefix="1">
      <alignment horizontal="center" vertical="center"/>
    </xf>
    <xf numFmtId="182" fontId="8" fillId="0" borderId="0" xfId="0" applyNumberFormat="1" applyFont="1" applyBorder="1" applyAlignment="1">
      <alignment vertical="center"/>
    </xf>
    <xf numFmtId="182" fontId="8" fillId="0" borderId="0" xfId="0" applyNumberFormat="1" applyFont="1" applyBorder="1" applyAlignment="1">
      <alignment vertical="center"/>
    </xf>
    <xf numFmtId="182" fontId="8" fillId="0" borderId="5" xfId="0" applyNumberFormat="1" applyFont="1" applyBorder="1" applyAlignment="1">
      <alignment vertical="center"/>
    </xf>
    <xf numFmtId="182" fontId="8" fillId="0" borderId="0" xfId="0" applyNumberFormat="1" applyFont="1" applyAlignment="1">
      <alignment vertical="center"/>
    </xf>
    <xf numFmtId="182" fontId="7" fillId="0" borderId="0" xfId="17" applyNumberFormat="1" applyFont="1" applyAlignment="1">
      <alignment vertical="center"/>
    </xf>
    <xf numFmtId="182" fontId="8" fillId="0" borderId="0" xfId="17" applyNumberFormat="1" applyFont="1" applyAlignment="1">
      <alignment vertical="center"/>
    </xf>
    <xf numFmtId="182" fontId="8" fillId="0" borderId="0" xfId="17" applyNumberFormat="1" applyFont="1" applyAlignment="1" quotePrefix="1">
      <alignment horizontal="centerContinuous" vertical="center" wrapText="1"/>
    </xf>
    <xf numFmtId="182" fontId="8" fillId="0" borderId="5" xfId="17" applyNumberFormat="1" applyFont="1" applyBorder="1" applyAlignment="1">
      <alignment vertical="center"/>
    </xf>
    <xf numFmtId="182" fontId="8" fillId="0" borderId="0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/>
    </xf>
    <xf numFmtId="184" fontId="12" fillId="0" borderId="0" xfId="17" applyNumberFormat="1" applyFont="1" applyBorder="1" applyAlignment="1">
      <alignment/>
    </xf>
    <xf numFmtId="38" fontId="6" fillId="0" borderId="0" xfId="17" applyFont="1" applyFill="1" applyBorder="1" applyAlignment="1" applyProtection="1">
      <alignment horizontal="center" vertical="center"/>
      <protection locked="0"/>
    </xf>
    <xf numFmtId="38" fontId="11" fillId="0" borderId="0" xfId="17" applyFont="1" applyFill="1" applyAlignment="1" applyProtection="1">
      <alignment vertical="center"/>
      <protection locked="0"/>
    </xf>
    <xf numFmtId="38" fontId="11" fillId="0" borderId="0" xfId="17" applyFont="1" applyFill="1" applyBorder="1" applyAlignment="1" applyProtection="1">
      <alignment vertical="center"/>
      <protection locked="0"/>
    </xf>
    <xf numFmtId="38" fontId="8" fillId="0" borderId="0" xfId="17" applyFont="1" applyFill="1" applyBorder="1" applyAlignment="1" applyProtection="1">
      <alignment vertical="center"/>
      <protection locked="0"/>
    </xf>
    <xf numFmtId="38" fontId="11" fillId="0" borderId="15" xfId="17" applyFont="1" applyFill="1" applyBorder="1" applyAlignment="1" applyProtection="1">
      <alignment horizontal="center" vertical="center"/>
      <protection locked="0"/>
    </xf>
    <xf numFmtId="38" fontId="11" fillId="0" borderId="6" xfId="17" applyFont="1" applyFill="1" applyBorder="1" applyAlignment="1" applyProtection="1">
      <alignment horizontal="right" vertical="center"/>
      <protection locked="0"/>
    </xf>
    <xf numFmtId="38" fontId="11" fillId="0" borderId="17" xfId="17" applyFont="1" applyFill="1" applyBorder="1" applyAlignment="1" applyProtection="1">
      <alignment horizontal="left" vertical="center"/>
      <protection locked="0"/>
    </xf>
    <xf numFmtId="38" fontId="11" fillId="0" borderId="16" xfId="17" applyFont="1" applyFill="1" applyBorder="1" applyAlignment="1" applyProtection="1">
      <alignment horizontal="right" vertical="center"/>
      <protection locked="0"/>
    </xf>
    <xf numFmtId="38" fontId="11" fillId="0" borderId="9" xfId="17" applyFont="1" applyFill="1" applyBorder="1" applyAlignment="1" applyProtection="1">
      <alignment horizontal="center" vertical="center"/>
      <protection locked="0"/>
    </xf>
    <xf numFmtId="38" fontId="11" fillId="0" borderId="10" xfId="17" applyFont="1" applyFill="1" applyBorder="1" applyAlignment="1" applyProtection="1">
      <alignment horizontal="center" vertical="center"/>
      <protection locked="0"/>
    </xf>
    <xf numFmtId="38" fontId="8" fillId="0" borderId="0" xfId="17" applyFont="1" applyFill="1" applyBorder="1" applyAlignment="1" applyProtection="1">
      <alignment horizontal="left" vertical="center"/>
      <protection locked="0"/>
    </xf>
    <xf numFmtId="38" fontId="8" fillId="0" borderId="12" xfId="17" applyFont="1" applyFill="1" applyBorder="1" applyAlignment="1" applyProtection="1">
      <alignment horizontal="right" vertical="center"/>
      <protection locked="0"/>
    </xf>
    <xf numFmtId="38" fontId="8" fillId="0" borderId="0" xfId="17" applyFont="1" applyFill="1" applyBorder="1" applyAlignment="1" applyProtection="1">
      <alignment horizontal="right" vertical="center"/>
      <protection locked="0"/>
    </xf>
    <xf numFmtId="38" fontId="8" fillId="0" borderId="0" xfId="17" applyFont="1" applyFill="1" applyBorder="1" applyAlignment="1" applyProtection="1">
      <alignment horizontal="center" vertical="center"/>
      <protection locked="0"/>
    </xf>
    <xf numFmtId="38" fontId="12" fillId="0" borderId="0" xfId="17" applyFont="1" applyFill="1" applyBorder="1" applyAlignment="1" applyProtection="1">
      <alignment vertical="center"/>
      <protection/>
    </xf>
    <xf numFmtId="38" fontId="12" fillId="0" borderId="12" xfId="17" applyFont="1" applyFill="1" applyBorder="1" applyAlignment="1" applyProtection="1">
      <alignment vertical="center"/>
      <protection/>
    </xf>
    <xf numFmtId="38" fontId="13" fillId="0" borderId="0" xfId="17" applyFont="1" applyFill="1" applyBorder="1" applyAlignment="1" applyProtection="1">
      <alignment vertical="center"/>
      <protection/>
    </xf>
    <xf numFmtId="38" fontId="11" fillId="0" borderId="12" xfId="17" applyFont="1" applyFill="1" applyBorder="1" applyAlignment="1" applyProtection="1">
      <alignment horizontal="distributed" vertical="center"/>
      <protection locked="0"/>
    </xf>
    <xf numFmtId="38" fontId="8" fillId="0" borderId="0" xfId="17" applyFont="1" applyFill="1" applyBorder="1" applyAlignment="1" applyProtection="1">
      <alignment horizontal="distributed" vertical="center"/>
      <protection locked="0"/>
    </xf>
    <xf numFmtId="38" fontId="8" fillId="0" borderId="0" xfId="17" applyFont="1" applyFill="1" applyBorder="1" applyAlignment="1">
      <alignment/>
    </xf>
    <xf numFmtId="38" fontId="8" fillId="0" borderId="0" xfId="17" applyFont="1" applyFill="1" applyBorder="1" applyAlignment="1" applyProtection="1">
      <alignment vertical="center"/>
      <protection/>
    </xf>
    <xf numFmtId="181" fontId="8" fillId="0" borderId="0" xfId="17" applyNumberFormat="1" applyFont="1" applyFill="1" applyBorder="1" applyAlignment="1" applyProtection="1">
      <alignment horizontal="right" vertical="center"/>
      <protection/>
    </xf>
    <xf numFmtId="38" fontId="11" fillId="0" borderId="12" xfId="17" applyFont="1" applyFill="1" applyBorder="1" applyAlignment="1" applyProtection="1">
      <alignment horizontal="center" vertical="center" shrinkToFit="1"/>
      <protection locked="0"/>
    </xf>
    <xf numFmtId="38" fontId="8" fillId="0" borderId="5" xfId="17" applyFont="1" applyFill="1" applyBorder="1" applyAlignment="1" applyProtection="1">
      <alignment vertical="center"/>
      <protection locked="0"/>
    </xf>
    <xf numFmtId="38" fontId="8" fillId="0" borderId="5" xfId="17" applyFont="1" applyFill="1" applyBorder="1" applyAlignment="1" applyProtection="1">
      <alignment horizontal="distributed" vertical="center"/>
      <protection locked="0"/>
    </xf>
    <xf numFmtId="38" fontId="8" fillId="0" borderId="5" xfId="17" applyFont="1" applyFill="1" applyBorder="1" applyAlignment="1" applyProtection="1">
      <alignment vertical="center"/>
      <protection/>
    </xf>
    <xf numFmtId="38" fontId="8" fillId="0" borderId="0" xfId="17" applyFont="1" applyFill="1" applyAlignment="1" applyProtection="1">
      <alignment vertical="center"/>
      <protection locked="0"/>
    </xf>
    <xf numFmtId="38" fontId="8" fillId="0" borderId="0" xfId="17" applyFont="1" applyFill="1" applyAlignment="1" applyProtection="1">
      <alignment horizontal="left" vertical="center"/>
      <protection locked="0"/>
    </xf>
    <xf numFmtId="38" fontId="6" fillId="0" borderId="0" xfId="17" applyFont="1" applyFill="1" applyBorder="1" applyAlignment="1" applyProtection="1">
      <alignment horizontal="left" vertical="center"/>
      <protection locked="0"/>
    </xf>
    <xf numFmtId="38" fontId="7" fillId="0" borderId="0" xfId="17" applyFont="1" applyFill="1" applyBorder="1" applyAlignment="1" applyProtection="1">
      <alignment horizontal="center" vertical="center"/>
      <protection locked="0"/>
    </xf>
    <xf numFmtId="38" fontId="7" fillId="0" borderId="0" xfId="17" applyFont="1" applyFill="1" applyBorder="1" applyAlignment="1" applyProtection="1">
      <alignment horizontal="right" vertical="center"/>
      <protection locked="0"/>
    </xf>
    <xf numFmtId="38" fontId="14" fillId="0" borderId="0" xfId="17" applyFont="1" applyFill="1" applyAlignment="1" applyProtection="1">
      <alignment vertical="center"/>
      <protection locked="0"/>
    </xf>
    <xf numFmtId="38" fontId="8" fillId="0" borderId="5" xfId="17" applyFont="1" applyFill="1" applyBorder="1" applyAlignment="1" applyProtection="1">
      <alignment horizontal="left" vertical="center"/>
      <protection locked="0"/>
    </xf>
    <xf numFmtId="38" fontId="8" fillId="0" borderId="5" xfId="17" applyFont="1" applyFill="1" applyBorder="1" applyAlignment="1" applyProtection="1">
      <alignment horizontal="right" vertical="center"/>
      <protection locked="0"/>
    </xf>
    <xf numFmtId="38" fontId="6" fillId="0" borderId="0" xfId="17" applyFont="1" applyFill="1" applyBorder="1" applyAlignment="1" applyProtection="1">
      <alignment vertical="center"/>
      <protection locked="0"/>
    </xf>
    <xf numFmtId="38" fontId="12" fillId="0" borderId="0" xfId="17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horizontal="left" vertical="center" indent="1"/>
    </xf>
    <xf numFmtId="38" fontId="11" fillId="0" borderId="12" xfId="17" applyFont="1" applyFill="1" applyBorder="1" applyAlignment="1" applyProtection="1">
      <alignment horizontal="distributed" vertical="center"/>
      <protection/>
    </xf>
    <xf numFmtId="38" fontId="8" fillId="0" borderId="13" xfId="17" applyFont="1" applyFill="1" applyBorder="1" applyAlignment="1" applyProtection="1">
      <alignment horizontal="distributed" vertical="center"/>
      <protection locked="0"/>
    </xf>
    <xf numFmtId="38" fontId="8" fillId="0" borderId="15" xfId="17" applyFont="1" applyFill="1" applyBorder="1" applyAlignment="1" applyProtection="1">
      <alignment vertical="center"/>
      <protection locked="0"/>
    </xf>
    <xf numFmtId="38" fontId="8" fillId="0" borderId="15" xfId="17" applyFont="1" applyFill="1" applyBorder="1" applyAlignment="1" applyProtection="1">
      <alignment horizontal="distributed" vertical="center"/>
      <protection locked="0"/>
    </xf>
    <xf numFmtId="38" fontId="8" fillId="0" borderId="15" xfId="17" applyFont="1" applyFill="1" applyBorder="1" applyAlignment="1" applyProtection="1">
      <alignment vertical="center"/>
      <protection/>
    </xf>
    <xf numFmtId="208" fontId="8" fillId="0" borderId="0" xfId="17" applyNumberFormat="1" applyFont="1" applyFill="1" applyBorder="1" applyAlignment="1" applyProtection="1">
      <alignment horizontal="right" vertical="center"/>
      <protection/>
    </xf>
    <xf numFmtId="208" fontId="6" fillId="0" borderId="0" xfId="17" applyNumberFormat="1" applyFont="1" applyFill="1" applyBorder="1" applyAlignment="1" applyProtection="1">
      <alignment horizontal="center" vertical="center"/>
      <protection locked="0"/>
    </xf>
    <xf numFmtId="208" fontId="11" fillId="0" borderId="0" xfId="17" applyNumberFormat="1" applyFont="1" applyFill="1" applyBorder="1" applyAlignment="1" applyProtection="1">
      <alignment horizontal="right" vertical="center"/>
      <protection locked="0"/>
    </xf>
    <xf numFmtId="208" fontId="8" fillId="0" borderId="0" xfId="17" applyNumberFormat="1" applyFont="1" applyFill="1" applyBorder="1" applyAlignment="1" applyProtection="1">
      <alignment horizontal="right" vertical="center"/>
      <protection locked="0"/>
    </xf>
    <xf numFmtId="208" fontId="11" fillId="0" borderId="10" xfId="17" applyNumberFormat="1" applyFont="1" applyFill="1" applyBorder="1" applyAlignment="1" applyProtection="1">
      <alignment horizontal="center" vertical="center"/>
      <protection/>
    </xf>
    <xf numFmtId="208" fontId="8" fillId="0" borderId="0" xfId="17" applyNumberFormat="1" applyFont="1" applyFill="1" applyBorder="1" applyAlignment="1" applyProtection="1">
      <alignment horizontal="center" vertical="center"/>
      <protection/>
    </xf>
    <xf numFmtId="208" fontId="8" fillId="0" borderId="5" xfId="17" applyNumberFormat="1" applyFont="1" applyFill="1" applyBorder="1" applyAlignment="1" applyProtection="1">
      <alignment horizontal="right" vertical="center"/>
      <protection/>
    </xf>
    <xf numFmtId="208" fontId="6" fillId="0" borderId="0" xfId="17" applyNumberFormat="1" applyFont="1" applyFill="1" applyBorder="1" applyAlignment="1" applyProtection="1">
      <alignment horizontal="left" vertical="center"/>
      <protection locked="0"/>
    </xf>
    <xf numFmtId="208" fontId="8" fillId="0" borderId="5" xfId="17" applyNumberFormat="1" applyFont="1" applyFill="1" applyBorder="1" applyAlignment="1" applyProtection="1">
      <alignment horizontal="right" vertical="center"/>
      <protection locked="0"/>
    </xf>
    <xf numFmtId="208" fontId="8" fillId="0" borderId="15" xfId="17" applyNumberFormat="1" applyFont="1" applyFill="1" applyBorder="1" applyAlignment="1" applyProtection="1">
      <alignment horizontal="right" vertical="center"/>
      <protection/>
    </xf>
    <xf numFmtId="208" fontId="8" fillId="0" borderId="0" xfId="17" applyNumberFormat="1" applyFont="1" applyFill="1" applyAlignment="1" applyProtection="1">
      <alignment horizontal="right" vertical="center"/>
      <protection locked="0"/>
    </xf>
    <xf numFmtId="210" fontId="6" fillId="0" borderId="0" xfId="17" applyNumberFormat="1" applyFont="1" applyFill="1" applyBorder="1" applyAlignment="1" applyProtection="1">
      <alignment horizontal="center" vertical="center"/>
      <protection locked="0"/>
    </xf>
    <xf numFmtId="210" fontId="11" fillId="0" borderId="0" xfId="17" applyNumberFormat="1" applyFont="1" applyFill="1" applyBorder="1" applyAlignment="1" applyProtection="1">
      <alignment horizontal="right" vertical="center"/>
      <protection locked="0"/>
    </xf>
    <xf numFmtId="210" fontId="8" fillId="0" borderId="0" xfId="17" applyNumberFormat="1" applyFont="1" applyFill="1" applyBorder="1" applyAlignment="1" applyProtection="1">
      <alignment horizontal="right" vertical="center"/>
      <protection locked="0"/>
    </xf>
    <xf numFmtId="210" fontId="11" fillId="0" borderId="10" xfId="17" applyNumberFormat="1" applyFont="1" applyFill="1" applyBorder="1" applyAlignment="1" applyProtection="1">
      <alignment horizontal="center" vertical="center"/>
      <protection/>
    </xf>
    <xf numFmtId="210" fontId="11" fillId="0" borderId="8" xfId="17" applyNumberFormat="1" applyFont="1" applyFill="1" applyBorder="1" applyAlignment="1" applyProtection="1">
      <alignment horizontal="center" vertical="center"/>
      <protection/>
    </xf>
    <xf numFmtId="210" fontId="8" fillId="0" borderId="0" xfId="17" applyNumberFormat="1" applyFont="1" applyFill="1" applyBorder="1" applyAlignment="1" applyProtection="1">
      <alignment horizontal="center" vertical="center"/>
      <protection/>
    </xf>
    <xf numFmtId="210" fontId="8" fillId="0" borderId="0" xfId="17" applyNumberFormat="1" applyFont="1" applyFill="1" applyBorder="1" applyAlignment="1" applyProtection="1">
      <alignment horizontal="right" vertical="center"/>
      <protection/>
    </xf>
    <xf numFmtId="210" fontId="8" fillId="0" borderId="5" xfId="17" applyNumberFormat="1" applyFont="1" applyFill="1" applyBorder="1" applyAlignment="1" applyProtection="1">
      <alignment horizontal="right" vertical="center"/>
      <protection/>
    </xf>
    <xf numFmtId="210" fontId="6" fillId="0" borderId="0" xfId="17" applyNumberFormat="1" applyFont="1" applyFill="1" applyBorder="1" applyAlignment="1" applyProtection="1">
      <alignment horizontal="left" vertical="center"/>
      <protection locked="0"/>
    </xf>
    <xf numFmtId="210" fontId="6" fillId="0" borderId="0" xfId="17" applyNumberFormat="1" applyFont="1" applyFill="1" applyBorder="1" applyAlignment="1" applyProtection="1">
      <alignment horizontal="right" vertical="center"/>
      <protection locked="0"/>
    </xf>
    <xf numFmtId="210" fontId="11" fillId="0" borderId="0" xfId="17" applyNumberFormat="1" applyFont="1" applyFill="1" applyBorder="1" applyAlignment="1" applyProtection="1">
      <alignment vertical="center"/>
      <protection locked="0"/>
    </xf>
    <xf numFmtId="210" fontId="8" fillId="0" borderId="5" xfId="17" applyNumberFormat="1" applyFont="1" applyFill="1" applyBorder="1" applyAlignment="1" applyProtection="1">
      <alignment horizontal="right" vertical="center"/>
      <protection locked="0"/>
    </xf>
    <xf numFmtId="210" fontId="8" fillId="0" borderId="15" xfId="17" applyNumberFormat="1" applyFont="1" applyFill="1" applyBorder="1" applyAlignment="1" applyProtection="1">
      <alignment horizontal="right" vertical="center"/>
      <protection/>
    </xf>
    <xf numFmtId="210" fontId="11" fillId="0" borderId="0" xfId="17" applyNumberFormat="1" applyFont="1" applyFill="1" applyAlignment="1" applyProtection="1">
      <alignment vertical="center"/>
      <protection locked="0"/>
    </xf>
    <xf numFmtId="210" fontId="8" fillId="0" borderId="0" xfId="17" applyNumberFormat="1" applyFont="1" applyFill="1" applyAlignment="1" applyProtection="1">
      <alignment horizontal="right" vertical="center"/>
      <protection locked="0"/>
    </xf>
    <xf numFmtId="0" fontId="6" fillId="0" borderId="0" xfId="17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Alignment="1">
      <alignment vertical="center"/>
    </xf>
    <xf numFmtId="0" fontId="12" fillId="0" borderId="12" xfId="0" applyFont="1" applyBorder="1" applyAlignment="1">
      <alignment horizontal="distributed"/>
    </xf>
    <xf numFmtId="0" fontId="12" fillId="0" borderId="4" xfId="0" applyFont="1" applyBorder="1" applyAlignment="1">
      <alignment horizontal="distributed"/>
    </xf>
    <xf numFmtId="38" fontId="13" fillId="0" borderId="0" xfId="17" applyFont="1" applyAlignment="1">
      <alignment/>
    </xf>
    <xf numFmtId="38" fontId="11" fillId="0" borderId="12" xfId="17" applyFont="1" applyFill="1" applyBorder="1" applyAlignment="1" applyProtection="1">
      <alignment horizontal="center" vertical="center"/>
      <protection locked="0"/>
    </xf>
    <xf numFmtId="38" fontId="8" fillId="0" borderId="0" xfId="17" applyFont="1" applyAlignment="1">
      <alignment horizontal="right"/>
    </xf>
    <xf numFmtId="0" fontId="6" fillId="0" borderId="0" xfId="17" applyNumberFormat="1" applyFont="1" applyFill="1" applyBorder="1" applyAlignment="1" applyProtection="1">
      <alignment horizontal="center" vertical="center"/>
      <protection locked="0"/>
    </xf>
    <xf numFmtId="38" fontId="11" fillId="0" borderId="12" xfId="17" applyFont="1" applyBorder="1" applyAlignment="1">
      <alignment horizontal="distributed" vertical="center"/>
    </xf>
    <xf numFmtId="38" fontId="11" fillId="0" borderId="12" xfId="17" applyFont="1" applyFill="1" applyBorder="1" applyAlignment="1">
      <alignment horizontal="distributed" vertical="center"/>
    </xf>
    <xf numFmtId="38" fontId="12" fillId="0" borderId="0" xfId="17" applyFont="1" applyFill="1" applyBorder="1" applyAlignment="1" applyProtection="1">
      <alignment vertical="center"/>
      <protection locked="0"/>
    </xf>
    <xf numFmtId="3" fontId="12" fillId="0" borderId="5" xfId="0" applyNumberFormat="1" applyFont="1" applyBorder="1" applyAlignment="1">
      <alignment/>
    </xf>
    <xf numFmtId="38" fontId="11" fillId="0" borderId="0" xfId="17" applyFont="1" applyFill="1" applyBorder="1" applyAlignment="1" applyProtection="1">
      <alignment horizontal="left" vertical="center"/>
      <protection locked="0"/>
    </xf>
    <xf numFmtId="38" fontId="11" fillId="0" borderId="12" xfId="17" applyFont="1" applyFill="1" applyBorder="1" applyAlignment="1" applyProtection="1">
      <alignment horizontal="right" vertical="center"/>
      <protection locked="0"/>
    </xf>
    <xf numFmtId="38" fontId="11" fillId="0" borderId="0" xfId="17" applyFont="1" applyFill="1" applyBorder="1" applyAlignment="1" applyProtection="1">
      <alignment horizontal="center" vertical="center"/>
      <protection locked="0"/>
    </xf>
    <xf numFmtId="208" fontId="11" fillId="0" borderId="0" xfId="17" applyNumberFormat="1" applyFont="1" applyFill="1" applyBorder="1" applyAlignment="1" applyProtection="1">
      <alignment horizontal="center" vertical="center"/>
      <protection/>
    </xf>
    <xf numFmtId="210" fontId="11" fillId="0" borderId="0" xfId="17" applyNumberFormat="1" applyFont="1" applyFill="1" applyBorder="1" applyAlignment="1" applyProtection="1">
      <alignment horizontal="center" vertical="center"/>
      <protection/>
    </xf>
    <xf numFmtId="38" fontId="12" fillId="0" borderId="0" xfId="17" applyFont="1" applyFill="1" applyAlignment="1">
      <alignment vertical="center"/>
    </xf>
    <xf numFmtId="38" fontId="12" fillId="0" borderId="0" xfId="17" applyFont="1" applyAlignment="1">
      <alignment horizontal="right"/>
    </xf>
    <xf numFmtId="38" fontId="8" fillId="0" borderId="0" xfId="17" applyFont="1" applyFill="1" applyBorder="1" applyAlignment="1" applyProtection="1">
      <alignment horizontal="left" vertical="center" indent="3"/>
      <protection locked="0"/>
    </xf>
    <xf numFmtId="0" fontId="11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49" fontId="11" fillId="0" borderId="4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8" fontId="12" fillId="0" borderId="12" xfId="17" applyFont="1" applyFill="1" applyBorder="1" applyAlignment="1" applyProtection="1">
      <alignment vertical="center"/>
      <protection locked="0"/>
    </xf>
    <xf numFmtId="38" fontId="11" fillId="0" borderId="0" xfId="17" applyFont="1" applyFill="1" applyBorder="1" applyAlignment="1" applyProtection="1">
      <alignment vertical="center"/>
      <protection/>
    </xf>
    <xf numFmtId="38" fontId="13" fillId="0" borderId="0" xfId="17" applyFont="1" applyFill="1" applyBorder="1" applyAlignment="1" applyProtection="1">
      <alignment vertical="center"/>
      <protection locked="0"/>
    </xf>
    <xf numFmtId="38" fontId="12" fillId="0" borderId="12" xfId="17" applyFont="1" applyFill="1" applyBorder="1" applyAlignment="1" applyProtection="1">
      <alignment horizontal="distributed" vertical="center"/>
      <protection locked="0"/>
    </xf>
    <xf numFmtId="38" fontId="13" fillId="0" borderId="0" xfId="17" applyFont="1" applyFill="1" applyBorder="1" applyAlignment="1" applyProtection="1">
      <alignment horizontal="right" vertical="center"/>
      <protection locked="0"/>
    </xf>
    <xf numFmtId="38" fontId="13" fillId="0" borderId="0" xfId="17" applyFont="1" applyAlignment="1">
      <alignment/>
    </xf>
    <xf numFmtId="38" fontId="12" fillId="0" borderId="4" xfId="17" applyFont="1" applyBorder="1" applyAlignment="1">
      <alignment horizontal="center"/>
    </xf>
    <xf numFmtId="181" fontId="12" fillId="0" borderId="0" xfId="22" applyNumberFormat="1" applyFont="1" applyFill="1" applyBorder="1" applyAlignment="1" quotePrefix="1">
      <alignment horizontal="right"/>
      <protection/>
    </xf>
    <xf numFmtId="181" fontId="12" fillId="0" borderId="0" xfId="22" applyNumberFormat="1" applyFont="1" applyFill="1" applyAlignment="1" quotePrefix="1">
      <alignment horizontal="right"/>
      <protection/>
    </xf>
    <xf numFmtId="181" fontId="11" fillId="0" borderId="0" xfId="22" applyNumberFormat="1" applyFont="1" applyFill="1" applyAlignment="1" quotePrefix="1">
      <alignment horizontal="right"/>
      <protection/>
    </xf>
    <xf numFmtId="181" fontId="18" fillId="0" borderId="0" xfId="21" applyNumberFormat="1" applyFont="1" applyFill="1" applyBorder="1" applyAlignment="1" quotePrefix="1">
      <alignment horizontal="right"/>
      <protection/>
    </xf>
    <xf numFmtId="181" fontId="11" fillId="0" borderId="5" xfId="22" applyNumberFormat="1" applyFont="1" applyFill="1" applyBorder="1" applyAlignment="1" quotePrefix="1">
      <alignment horizontal="right"/>
      <protection/>
    </xf>
    <xf numFmtId="0" fontId="2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81" fontId="4" fillId="0" borderId="12" xfId="0" applyNumberFormat="1" applyFont="1" applyBorder="1" applyAlignment="1">
      <alignment horizontal="center"/>
    </xf>
    <xf numFmtId="181" fontId="22" fillId="0" borderId="0" xfId="0" applyNumberFormat="1" applyFont="1" applyBorder="1" applyAlignment="1">
      <alignment vertical="center"/>
    </xf>
    <xf numFmtId="181" fontId="21" fillId="0" borderId="12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38" fontId="22" fillId="0" borderId="0" xfId="17" applyFont="1" applyAlignment="1">
      <alignment vertical="center"/>
    </xf>
    <xf numFmtId="0" fontId="23" fillId="0" borderId="12" xfId="0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181" fontId="9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38" fontId="8" fillId="0" borderId="15" xfId="17" applyFont="1" applyFill="1" applyBorder="1" applyAlignment="1" applyProtection="1">
      <alignment horizontal="right" vertical="center"/>
      <protection locked="0"/>
    </xf>
    <xf numFmtId="38" fontId="11" fillId="0" borderId="0" xfId="17" applyFont="1" applyBorder="1" applyAlignment="1">
      <alignment horizontal="distributed" vertical="center"/>
    </xf>
    <xf numFmtId="38" fontId="11" fillId="0" borderId="5" xfId="17" applyFont="1" applyBorder="1" applyAlignment="1">
      <alignment horizontal="distributed" vertical="center"/>
    </xf>
    <xf numFmtId="181" fontId="12" fillId="0" borderId="0" xfId="0" applyNumberFormat="1" applyFont="1" applyBorder="1" applyAlignment="1">
      <alignment horizontal="distributed" vertical="center"/>
    </xf>
    <xf numFmtId="181" fontId="12" fillId="0" borderId="12" xfId="0" applyNumberFormat="1" applyFont="1" applyBorder="1" applyAlignment="1">
      <alignment horizontal="distributed" vertical="center"/>
    </xf>
    <xf numFmtId="216" fontId="8" fillId="0" borderId="0" xfId="17" applyNumberFormat="1" applyFont="1" applyFill="1" applyBorder="1" applyAlignment="1" applyProtection="1">
      <alignment horizontal="right" vertical="center"/>
      <protection/>
    </xf>
    <xf numFmtId="216" fontId="13" fillId="0" borderId="0" xfId="17" applyNumberFormat="1" applyFont="1" applyFill="1" applyBorder="1" applyAlignment="1" applyProtection="1">
      <alignment horizontal="right" vertical="center"/>
      <protection/>
    </xf>
    <xf numFmtId="216" fontId="8" fillId="0" borderId="0" xfId="17" applyNumberFormat="1" applyFont="1" applyFill="1" applyBorder="1" applyAlignment="1" applyProtection="1">
      <alignment horizontal="right" vertical="center"/>
      <protection locked="0"/>
    </xf>
    <xf numFmtId="218" fontId="13" fillId="0" borderId="0" xfId="17" applyNumberFormat="1" applyFont="1" applyFill="1" applyBorder="1" applyAlignment="1" applyProtection="1">
      <alignment horizontal="right" vertical="center"/>
      <protection/>
    </xf>
    <xf numFmtId="218" fontId="8" fillId="0" borderId="0" xfId="17" applyNumberFormat="1" applyFont="1" applyFill="1" applyBorder="1" applyAlignment="1" applyProtection="1">
      <alignment horizontal="right" vertical="center"/>
      <protection/>
    </xf>
    <xf numFmtId="218" fontId="8" fillId="0" borderId="0" xfId="17" applyNumberFormat="1" applyFont="1" applyFill="1" applyBorder="1" applyAlignment="1" applyProtection="1">
      <alignment horizontal="right" vertical="center"/>
      <protection locked="0"/>
    </xf>
    <xf numFmtId="218" fontId="13" fillId="0" borderId="0" xfId="17" applyNumberFormat="1" applyFont="1" applyFill="1" applyBorder="1" applyAlignment="1" applyProtection="1">
      <alignment horizontal="right" vertical="center"/>
      <protection locked="0"/>
    </xf>
    <xf numFmtId="218" fontId="8" fillId="0" borderId="0" xfId="17" applyNumberFormat="1" applyFont="1" applyFill="1" applyBorder="1" applyAlignment="1" applyProtection="1">
      <alignment vertical="center"/>
      <protection locked="0"/>
    </xf>
    <xf numFmtId="218" fontId="8" fillId="0" borderId="0" xfId="17" applyNumberFormat="1" applyFont="1" applyFill="1" applyBorder="1" applyAlignment="1" applyProtection="1">
      <alignment vertical="center"/>
      <protection/>
    </xf>
    <xf numFmtId="218" fontId="13" fillId="0" borderId="0" xfId="17" applyNumberFormat="1" applyFont="1" applyFill="1" applyBorder="1" applyAlignment="1" applyProtection="1">
      <alignment vertical="center"/>
      <protection locked="0"/>
    </xf>
    <xf numFmtId="218" fontId="13" fillId="0" borderId="0" xfId="17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>
      <alignment horizontal="right" vertical="center"/>
    </xf>
    <xf numFmtId="181" fontId="11" fillId="0" borderId="6" xfId="0" applyNumberFormat="1" applyFont="1" applyBorder="1" applyAlignment="1">
      <alignment horizontal="center" vertical="center"/>
    </xf>
    <xf numFmtId="181" fontId="11" fillId="0" borderId="16" xfId="0" applyNumberFormat="1" applyFont="1" applyBorder="1" applyAlignment="1">
      <alignment horizontal="center" vertical="center"/>
    </xf>
    <xf numFmtId="38" fontId="11" fillId="0" borderId="16" xfId="17" applyFont="1" applyBorder="1" applyAlignment="1">
      <alignment horizontal="center" vertical="center"/>
    </xf>
    <xf numFmtId="38" fontId="11" fillId="0" borderId="18" xfId="17" applyFont="1" applyBorder="1" applyAlignment="1">
      <alignment horizontal="center" vertical="center"/>
    </xf>
    <xf numFmtId="38" fontId="11" fillId="0" borderId="11" xfId="17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right" vertical="center"/>
    </xf>
    <xf numFmtId="185" fontId="11" fillId="0" borderId="17" xfId="0" applyNumberFormat="1" applyFont="1" applyBorder="1" applyAlignment="1">
      <alignment horizontal="left" vertical="center"/>
    </xf>
    <xf numFmtId="185" fontId="8" fillId="0" borderId="3" xfId="0" applyNumberFormat="1" applyFont="1" applyBorder="1" applyAlignment="1">
      <alignment horizontal="center" vertical="center"/>
    </xf>
    <xf numFmtId="38" fontId="11" fillId="0" borderId="3" xfId="17" applyFont="1" applyBorder="1" applyAlignment="1">
      <alignment vertical="center"/>
    </xf>
    <xf numFmtId="38" fontId="11" fillId="0" borderId="0" xfId="17" applyFont="1" applyBorder="1" applyAlignment="1">
      <alignment/>
    </xf>
    <xf numFmtId="38" fontId="11" fillId="0" borderId="0" xfId="17" applyFont="1" applyBorder="1" applyAlignment="1">
      <alignment horizontal="center"/>
    </xf>
    <xf numFmtId="184" fontId="11" fillId="0" borderId="0" xfId="17" applyNumberFormat="1" applyFont="1" applyBorder="1" applyAlignment="1">
      <alignment/>
    </xf>
    <xf numFmtId="0" fontId="11" fillId="0" borderId="10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216" fontId="8" fillId="0" borderId="0" xfId="17" applyNumberFormat="1" applyFont="1" applyFill="1" applyBorder="1" applyAlignment="1" applyProtection="1">
      <alignment vertical="center"/>
      <protection/>
    </xf>
    <xf numFmtId="38" fontId="12" fillId="0" borderId="0" xfId="17" applyFont="1" applyFill="1" applyAlignment="1" applyProtection="1">
      <alignment vertical="center"/>
      <protection locked="0"/>
    </xf>
    <xf numFmtId="216" fontId="13" fillId="0" borderId="0" xfId="17" applyNumberFormat="1" applyFont="1" applyFill="1" applyBorder="1" applyAlignment="1" applyProtection="1">
      <alignment horizontal="right" vertical="center"/>
      <protection locked="0"/>
    </xf>
    <xf numFmtId="218" fontId="11" fillId="0" borderId="0" xfId="0" applyNumberFormat="1" applyFont="1" applyFill="1" applyAlignment="1">
      <alignment vertical="center"/>
    </xf>
    <xf numFmtId="218" fontId="11" fillId="0" borderId="0" xfId="0" applyNumberFormat="1" applyFont="1" applyAlignment="1">
      <alignment vertical="center"/>
    </xf>
    <xf numFmtId="218" fontId="11" fillId="0" borderId="0" xfId="0" applyNumberFormat="1" applyFont="1" applyBorder="1" applyAlignment="1">
      <alignment vertical="center"/>
    </xf>
    <xf numFmtId="218" fontId="12" fillId="0" borderId="0" xfId="0" applyNumberFormat="1" applyFont="1" applyFill="1" applyAlignment="1">
      <alignment vertical="center"/>
    </xf>
    <xf numFmtId="218" fontId="12" fillId="0" borderId="0" xfId="0" applyNumberFormat="1" applyFont="1" applyAlignment="1">
      <alignment vertical="center"/>
    </xf>
    <xf numFmtId="218" fontId="12" fillId="0" borderId="0" xfId="0" applyNumberFormat="1" applyFont="1" applyBorder="1" applyAlignment="1">
      <alignment vertical="center"/>
    </xf>
    <xf numFmtId="218" fontId="8" fillId="0" borderId="0" xfId="0" applyNumberFormat="1" applyFont="1" applyBorder="1" applyAlignment="1">
      <alignment vertical="center"/>
    </xf>
    <xf numFmtId="218" fontId="11" fillId="0" borderId="0" xfId="0" applyNumberFormat="1" applyFont="1" applyFill="1" applyBorder="1" applyAlignment="1">
      <alignment vertical="center"/>
    </xf>
    <xf numFmtId="185" fontId="11" fillId="0" borderId="12" xfId="0" applyNumberFormat="1" applyFont="1" applyBorder="1" applyAlignment="1">
      <alignment horizontal="distributed" vertical="center"/>
    </xf>
    <xf numFmtId="185" fontId="11" fillId="0" borderId="12" xfId="0" applyNumberFormat="1" applyFont="1" applyFill="1" applyBorder="1" applyAlignment="1">
      <alignment horizontal="distributed" vertical="center"/>
    </xf>
    <xf numFmtId="185" fontId="11" fillId="0" borderId="12" xfId="0" applyNumberFormat="1" applyFont="1" applyFill="1" applyBorder="1" applyAlignment="1">
      <alignment horizontal="distributed" vertical="center" wrapText="1"/>
    </xf>
    <xf numFmtId="185" fontId="12" fillId="0" borderId="0" xfId="0" applyNumberFormat="1" applyFont="1" applyBorder="1" applyAlignment="1">
      <alignment vertical="center"/>
    </xf>
    <xf numFmtId="185" fontId="11" fillId="0" borderId="19" xfId="0" applyNumberFormat="1" applyFont="1" applyBorder="1" applyAlignment="1">
      <alignment horizontal="distributed" vertical="center"/>
    </xf>
    <xf numFmtId="38" fontId="11" fillId="0" borderId="15" xfId="17" applyFont="1" applyBorder="1" applyAlignment="1">
      <alignment/>
    </xf>
    <xf numFmtId="38" fontId="6" fillId="0" borderId="0" xfId="17" applyFont="1" applyAlignment="1">
      <alignment horizontal="center"/>
    </xf>
    <xf numFmtId="38" fontId="11" fillId="0" borderId="0" xfId="17" applyFont="1" applyAlignment="1">
      <alignment horizontal="center"/>
    </xf>
    <xf numFmtId="38" fontId="8" fillId="0" borderId="0" xfId="17" applyFont="1" applyAlignment="1">
      <alignment horizontal="left" indent="1"/>
    </xf>
    <xf numFmtId="186" fontId="12" fillId="0" borderId="4" xfId="22" applyNumberFormat="1" applyFont="1" applyFill="1" applyBorder="1" applyAlignment="1" quotePrefix="1">
      <alignment horizontal="right"/>
      <protection/>
    </xf>
    <xf numFmtId="0" fontId="11" fillId="0" borderId="4" xfId="0" applyNumberFormat="1" applyFont="1" applyBorder="1" applyAlignment="1">
      <alignment horizontal="right" vertical="center"/>
    </xf>
    <xf numFmtId="0" fontId="12" fillId="0" borderId="4" xfId="0" applyNumberFormat="1" applyFont="1" applyBorder="1" applyAlignment="1">
      <alignment horizontal="right" vertical="center"/>
    </xf>
    <xf numFmtId="49" fontId="14" fillId="0" borderId="4" xfId="0" applyNumberFormat="1" applyFont="1" applyBorder="1" applyAlignment="1">
      <alignment horizontal="right" vertical="center"/>
    </xf>
    <xf numFmtId="194" fontId="11" fillId="0" borderId="4" xfId="0" applyNumberFormat="1" applyFont="1" applyBorder="1" applyAlignment="1">
      <alignment horizontal="right" vertical="center"/>
    </xf>
    <xf numFmtId="194" fontId="12" fillId="0" borderId="4" xfId="0" applyNumberFormat="1" applyFont="1" applyBorder="1" applyAlignment="1">
      <alignment vertical="center"/>
    </xf>
    <xf numFmtId="0" fontId="12" fillId="0" borderId="14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right"/>
    </xf>
    <xf numFmtId="38" fontId="11" fillId="0" borderId="4" xfId="17" applyFont="1" applyBorder="1" applyAlignment="1">
      <alignment/>
    </xf>
    <xf numFmtId="38" fontId="12" fillId="0" borderId="4" xfId="17" applyFont="1" applyBorder="1" applyAlignment="1">
      <alignment/>
    </xf>
    <xf numFmtId="3" fontId="14" fillId="0" borderId="14" xfId="0" applyNumberFormat="1" applyFont="1" applyBorder="1" applyAlignment="1">
      <alignment horizontal="right"/>
    </xf>
    <xf numFmtId="0" fontId="8" fillId="0" borderId="25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38" fontId="11" fillId="0" borderId="12" xfId="17" applyFont="1" applyFill="1" applyBorder="1" applyAlignment="1" applyProtection="1">
      <alignment horizontal="distributed" vertical="center" shrinkToFit="1"/>
      <protection locked="0"/>
    </xf>
    <xf numFmtId="38" fontId="8" fillId="0" borderId="14" xfId="17" applyFont="1" applyFill="1" applyBorder="1" applyAlignment="1" applyProtection="1">
      <alignment horizontal="right" vertical="center"/>
      <protection locked="0"/>
    </xf>
    <xf numFmtId="38" fontId="8" fillId="0" borderId="14" xfId="17" applyFont="1" applyFill="1" applyBorder="1" applyAlignment="1" applyProtection="1">
      <alignment vertical="center"/>
      <protection locked="0"/>
    </xf>
    <xf numFmtId="41" fontId="11" fillId="0" borderId="0" xfId="17" applyNumberFormat="1" applyFont="1" applyAlignment="1">
      <alignment horizontal="right"/>
    </xf>
    <xf numFmtId="0" fontId="13" fillId="0" borderId="12" xfId="0" applyFont="1" applyBorder="1" applyAlignment="1">
      <alignment horizontal="distributed" vertical="center"/>
    </xf>
    <xf numFmtId="38" fontId="8" fillId="0" borderId="9" xfId="17" applyFont="1" applyBorder="1" applyAlignment="1">
      <alignment horizontal="center" vertical="center" wrapText="1"/>
    </xf>
    <xf numFmtId="38" fontId="8" fillId="0" borderId="10" xfId="17" applyFont="1" applyBorder="1" applyAlignment="1">
      <alignment horizontal="center" vertical="center" wrapText="1"/>
    </xf>
    <xf numFmtId="38" fontId="8" fillId="0" borderId="8" xfId="17" applyFont="1" applyBorder="1" applyAlignment="1">
      <alignment horizontal="center" vertical="center" wrapText="1"/>
    </xf>
    <xf numFmtId="38" fontId="8" fillId="0" borderId="0" xfId="17" applyFont="1" applyBorder="1" applyAlignment="1">
      <alignment horizontal="center" vertical="center"/>
    </xf>
    <xf numFmtId="38" fontId="8" fillId="0" borderId="0" xfId="17" applyFont="1" applyAlignment="1">
      <alignment horizontal="center" vertical="center"/>
    </xf>
    <xf numFmtId="38" fontId="24" fillId="0" borderId="0" xfId="17" applyFont="1" applyBorder="1" applyAlignment="1">
      <alignment horizontal="right" vertical="center"/>
    </xf>
    <xf numFmtId="38" fontId="24" fillId="0" borderId="0" xfId="0" applyNumberFormat="1" applyFont="1" applyBorder="1" applyAlignment="1">
      <alignment horizontal="right" vertical="center"/>
    </xf>
    <xf numFmtId="38" fontId="24" fillId="0" borderId="0" xfId="17" applyFont="1" applyAlignment="1">
      <alignment horizontal="right" vertical="center"/>
    </xf>
    <xf numFmtId="176" fontId="24" fillId="0" borderId="0" xfId="17" applyNumberFormat="1" applyFont="1" applyAlignment="1">
      <alignment horizontal="right" vertical="center"/>
    </xf>
    <xf numFmtId="176" fontId="24" fillId="0" borderId="0" xfId="17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/>
    </xf>
    <xf numFmtId="38" fontId="8" fillId="0" borderId="5" xfId="17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38" fontId="8" fillId="2" borderId="5" xfId="17" applyFont="1" applyFill="1" applyBorder="1" applyAlignment="1">
      <alignment/>
    </xf>
    <xf numFmtId="38" fontId="25" fillId="0" borderId="0" xfId="17" applyFont="1" applyBorder="1" applyAlignment="1">
      <alignment horizontal="right" vertical="center"/>
    </xf>
    <xf numFmtId="38" fontId="25" fillId="0" borderId="0" xfId="0" applyNumberFormat="1" applyFont="1" applyBorder="1" applyAlignment="1">
      <alignment horizontal="right" vertical="center"/>
    </xf>
    <xf numFmtId="38" fontId="25" fillId="0" borderId="0" xfId="17" applyFont="1" applyAlignment="1">
      <alignment horizontal="right" vertical="center"/>
    </xf>
    <xf numFmtId="176" fontId="25" fillId="0" borderId="0" xfId="17" applyNumberFormat="1" applyFont="1" applyAlignment="1">
      <alignment horizontal="right" vertical="center"/>
    </xf>
    <xf numFmtId="182" fontId="8" fillId="0" borderId="0" xfId="0" applyNumberFormat="1" applyFont="1" applyBorder="1" applyAlignment="1">
      <alignment vertical="center" shrinkToFit="1"/>
    </xf>
    <xf numFmtId="38" fontId="13" fillId="0" borderId="0" xfId="17" applyFont="1" applyFill="1" applyBorder="1" applyAlignment="1" applyProtection="1">
      <alignment vertical="center" shrinkToFit="1"/>
      <protection/>
    </xf>
    <xf numFmtId="38" fontId="12" fillId="0" borderId="0" xfId="17" applyFont="1" applyAlignment="1">
      <alignment horizontal="right" shrinkToFit="1"/>
    </xf>
    <xf numFmtId="0" fontId="11" fillId="0" borderId="12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38" fontId="11" fillId="0" borderId="18" xfId="17" applyFont="1" applyBorder="1" applyAlignment="1">
      <alignment horizontal="distributed" vertical="center"/>
    </xf>
    <xf numFmtId="38" fontId="11" fillId="0" borderId="6" xfId="17" applyFont="1" applyBorder="1" applyAlignment="1">
      <alignment horizontal="distributed" vertical="center"/>
    </xf>
    <xf numFmtId="38" fontId="11" fillId="0" borderId="16" xfId="17" applyFont="1" applyBorder="1" applyAlignment="1">
      <alignment horizontal="distributed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distributed" vertical="center"/>
    </xf>
    <xf numFmtId="0" fontId="16" fillId="0" borderId="20" xfId="0" applyFont="1" applyBorder="1" applyAlignment="1">
      <alignment horizontal="distributed" vertical="center"/>
    </xf>
    <xf numFmtId="0" fontId="16" fillId="0" borderId="21" xfId="0" applyFont="1" applyBorder="1" applyAlignment="1">
      <alignment horizontal="distributed" vertical="center"/>
    </xf>
    <xf numFmtId="0" fontId="11" fillId="0" borderId="6" xfId="0" applyFont="1" applyBorder="1" applyAlignment="1">
      <alignment horizontal="center" vertical="center"/>
    </xf>
    <xf numFmtId="0" fontId="11" fillId="0" borderId="20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12" fillId="0" borderId="20" xfId="17" applyFont="1" applyFill="1" applyBorder="1" applyAlignment="1" applyProtection="1">
      <alignment horizontal="center" vertical="center"/>
      <protection locked="0"/>
    </xf>
    <xf numFmtId="38" fontId="12" fillId="0" borderId="21" xfId="17" applyFont="1" applyFill="1" applyBorder="1" applyAlignment="1" applyProtection="1">
      <alignment horizontal="center" vertical="center"/>
      <protection locked="0"/>
    </xf>
    <xf numFmtId="38" fontId="11" fillId="0" borderId="2" xfId="17" applyFont="1" applyFill="1" applyBorder="1" applyAlignment="1" applyProtection="1">
      <alignment horizontal="center" vertical="center"/>
      <protection locked="0"/>
    </xf>
    <xf numFmtId="38" fontId="11" fillId="0" borderId="21" xfId="17" applyFont="1" applyFill="1" applyBorder="1" applyAlignment="1" applyProtection="1">
      <alignment horizontal="center" vertical="center"/>
      <protection locked="0"/>
    </xf>
    <xf numFmtId="208" fontId="11" fillId="0" borderId="1" xfId="17" applyNumberFormat="1" applyFont="1" applyFill="1" applyBorder="1" applyAlignment="1" applyProtection="1">
      <alignment horizontal="center" vertical="center"/>
      <protection locked="0"/>
    </xf>
    <xf numFmtId="210" fontId="11" fillId="0" borderId="1" xfId="17" applyNumberFormat="1" applyFont="1" applyFill="1" applyBorder="1" applyAlignment="1" applyProtection="1">
      <alignment horizontal="center" vertical="center"/>
      <protection locked="0"/>
    </xf>
    <xf numFmtId="210" fontId="11" fillId="0" borderId="2" xfId="17" applyNumberFormat="1" applyFont="1" applyFill="1" applyBorder="1" applyAlignment="1" applyProtection="1">
      <alignment horizontal="center" vertical="center"/>
      <protection locked="0"/>
    </xf>
    <xf numFmtId="0" fontId="6" fillId="0" borderId="0" xfId="17" applyNumberFormat="1" applyFont="1" applyFill="1" applyBorder="1" applyAlignment="1" applyProtection="1">
      <alignment horizontal="center" vertical="center"/>
      <protection locked="0"/>
    </xf>
    <xf numFmtId="38" fontId="11" fillId="0" borderId="22" xfId="17" applyFont="1" applyBorder="1" applyAlignment="1">
      <alignment horizontal="center" vertical="center"/>
    </xf>
    <xf numFmtId="38" fontId="11" fillId="0" borderId="18" xfId="17" applyFont="1" applyBorder="1" applyAlignment="1">
      <alignment horizontal="center" vertical="center"/>
    </xf>
    <xf numFmtId="38" fontId="11" fillId="0" borderId="7" xfId="17" applyFont="1" applyBorder="1" applyAlignment="1">
      <alignment horizontal="distributed" vertical="center"/>
    </xf>
    <xf numFmtId="38" fontId="11" fillId="0" borderId="11" xfId="17" applyFont="1" applyBorder="1" applyAlignment="1">
      <alignment horizontal="distributed" vertical="center"/>
    </xf>
    <xf numFmtId="0" fontId="11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38" fontId="11" fillId="0" borderId="22" xfId="17" applyFont="1" applyBorder="1" applyAlignment="1">
      <alignment horizontal="distributed" vertical="center"/>
    </xf>
    <xf numFmtId="0" fontId="11" fillId="0" borderId="1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81" fontId="12" fillId="0" borderId="0" xfId="0" applyNumberFormat="1" applyFont="1" applyBorder="1" applyAlignment="1">
      <alignment horizontal="distributed" vertical="center"/>
    </xf>
    <xf numFmtId="181" fontId="11" fillId="0" borderId="0" xfId="0" applyNumberFormat="1" applyFont="1" applyBorder="1" applyAlignment="1">
      <alignment horizontal="distributed"/>
    </xf>
    <xf numFmtId="0" fontId="16" fillId="0" borderId="0" xfId="0" applyFont="1" applyBorder="1" applyAlignment="1">
      <alignment vertical="center"/>
    </xf>
    <xf numFmtId="181" fontId="11" fillId="0" borderId="12" xfId="0" applyNumberFormat="1" applyFont="1" applyBorder="1" applyAlignment="1">
      <alignment horizontal="distributed"/>
    </xf>
    <xf numFmtId="0" fontId="1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81" fontId="12" fillId="0" borderId="12" xfId="0" applyNumberFormat="1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38" fontId="11" fillId="0" borderId="21" xfId="17" applyFont="1" applyBorder="1" applyAlignment="1">
      <alignment horizontal="center" vertical="center"/>
    </xf>
    <xf numFmtId="38" fontId="11" fillId="0" borderId="1" xfId="17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38" fontId="12" fillId="0" borderId="2" xfId="17" applyFont="1" applyBorder="1" applyAlignment="1">
      <alignment horizontal="center" vertical="center"/>
    </xf>
    <xf numFmtId="185" fontId="8" fillId="0" borderId="0" xfId="0" applyNumberFormat="1" applyFont="1" applyBorder="1" applyAlignment="1">
      <alignment horizontal="justify" vertical="center"/>
    </xf>
    <xf numFmtId="185" fontId="6" fillId="0" borderId="0" xfId="0" applyNumberFormat="1" applyFont="1" applyBorder="1" applyAlignment="1">
      <alignment horizontal="center" vertical="center"/>
    </xf>
    <xf numFmtId="185" fontId="12" fillId="0" borderId="0" xfId="0" applyNumberFormat="1" applyFont="1" applyBorder="1" applyAlignment="1">
      <alignment horizontal="distributed" vertical="center"/>
    </xf>
    <xf numFmtId="185" fontId="12" fillId="0" borderId="12" xfId="0" applyNumberFormat="1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8" fontId="8" fillId="0" borderId="20" xfId="17" applyFont="1" applyBorder="1" applyAlignment="1">
      <alignment horizontal="center" vertical="center"/>
    </xf>
    <xf numFmtId="38" fontId="8" fillId="0" borderId="2" xfId="17" applyFont="1" applyBorder="1" applyAlignment="1">
      <alignment horizontal="center" vertical="center"/>
    </xf>
    <xf numFmtId="38" fontId="8" fillId="0" borderId="2" xfId="17" applyFont="1" applyBorder="1" applyAlignment="1">
      <alignment horizontal="center" vertical="center" wrapText="1"/>
    </xf>
    <xf numFmtId="38" fontId="8" fillId="0" borderId="20" xfId="17" applyFont="1" applyBorder="1" applyAlignment="1">
      <alignment horizontal="center" vertical="center" wrapText="1"/>
    </xf>
    <xf numFmtId="38" fontId="8" fillId="0" borderId="21" xfId="17" applyFont="1" applyBorder="1" applyAlignment="1">
      <alignment horizontal="center" vertical="center" wrapText="1"/>
    </xf>
    <xf numFmtId="38" fontId="12" fillId="0" borderId="0" xfId="17" applyFont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81" fontId="11" fillId="0" borderId="21" xfId="0" applyNumberFormat="1" applyFont="1" applyBorder="1" applyAlignment="1">
      <alignment horizontal="center" vertical="center"/>
    </xf>
    <xf numFmtId="181" fontId="11" fillId="0" borderId="1" xfId="0" applyNumberFormat="1" applyFont="1" applyBorder="1" applyAlignment="1">
      <alignment horizontal="center" vertical="center"/>
    </xf>
    <xf numFmtId="181" fontId="11" fillId="0" borderId="9" xfId="0" applyNumberFormat="1" applyFont="1" applyBorder="1" applyAlignment="1">
      <alignment horizontal="center" vertical="center"/>
    </xf>
    <xf numFmtId="181" fontId="11" fillId="0" borderId="10" xfId="0" applyNumberFormat="1" applyFont="1" applyBorder="1" applyAlignment="1">
      <alignment horizontal="center" vertical="center"/>
    </xf>
    <xf numFmtId="181" fontId="6" fillId="0" borderId="0" xfId="0" applyNumberFormat="1" applyFont="1" applyAlignment="1">
      <alignment horizontal="center" vertical="center"/>
    </xf>
    <xf numFmtId="181" fontId="11" fillId="0" borderId="22" xfId="0" applyNumberFormat="1" applyFont="1" applyBorder="1" applyAlignment="1">
      <alignment horizontal="center" vertical="center"/>
    </xf>
    <xf numFmtId="181" fontId="11" fillId="0" borderId="18" xfId="0" applyNumberFormat="1" applyFont="1" applyBorder="1" applyAlignment="1">
      <alignment horizontal="center" vertical="center"/>
    </xf>
    <xf numFmtId="181" fontId="12" fillId="0" borderId="22" xfId="0" applyNumberFormat="1" applyFont="1" applyBorder="1" applyAlignment="1">
      <alignment horizontal="center" vertical="center"/>
    </xf>
    <xf numFmtId="181" fontId="12" fillId="0" borderId="18" xfId="0" applyNumberFormat="1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第7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1000125</xdr:colOff>
      <xdr:row>5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1133475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66</xdr:row>
      <xdr:rowOff>19050</xdr:rowOff>
    </xdr:from>
    <xdr:to>
      <xdr:col>2</xdr:col>
      <xdr:colOff>0</xdr:colOff>
      <xdr:row>67</xdr:row>
      <xdr:rowOff>228600</xdr:rowOff>
    </xdr:to>
    <xdr:sp>
      <xdr:nvSpPr>
        <xdr:cNvPr id="2" name="Line 5"/>
        <xdr:cNvSpPr>
          <a:spLocks/>
        </xdr:cNvSpPr>
      </xdr:nvSpPr>
      <xdr:spPr>
        <a:xfrm>
          <a:off x="9525" y="11391900"/>
          <a:ext cx="1171575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125</xdr:row>
      <xdr:rowOff>19050</xdr:rowOff>
    </xdr:from>
    <xdr:to>
      <xdr:col>1</xdr:col>
      <xdr:colOff>1000125</xdr:colOff>
      <xdr:row>126</xdr:row>
      <xdr:rowOff>219075</xdr:rowOff>
    </xdr:to>
    <xdr:sp>
      <xdr:nvSpPr>
        <xdr:cNvPr id="3" name="Line 6"/>
        <xdr:cNvSpPr>
          <a:spLocks/>
        </xdr:cNvSpPr>
      </xdr:nvSpPr>
      <xdr:spPr>
        <a:xfrm>
          <a:off x="9525" y="21631275"/>
          <a:ext cx="1123950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242</xdr:row>
      <xdr:rowOff>19050</xdr:rowOff>
    </xdr:from>
    <xdr:to>
      <xdr:col>2</xdr:col>
      <xdr:colOff>0</xdr:colOff>
      <xdr:row>243</xdr:row>
      <xdr:rowOff>228600</xdr:rowOff>
    </xdr:to>
    <xdr:sp>
      <xdr:nvSpPr>
        <xdr:cNvPr id="4" name="Line 7"/>
        <xdr:cNvSpPr>
          <a:spLocks/>
        </xdr:cNvSpPr>
      </xdr:nvSpPr>
      <xdr:spPr>
        <a:xfrm>
          <a:off x="9525" y="42043350"/>
          <a:ext cx="1171575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301</xdr:row>
      <xdr:rowOff>19050</xdr:rowOff>
    </xdr:from>
    <xdr:to>
      <xdr:col>1</xdr:col>
      <xdr:colOff>1000125</xdr:colOff>
      <xdr:row>302</xdr:row>
      <xdr:rowOff>228600</xdr:rowOff>
    </xdr:to>
    <xdr:sp>
      <xdr:nvSpPr>
        <xdr:cNvPr id="5" name="Line 8"/>
        <xdr:cNvSpPr>
          <a:spLocks/>
        </xdr:cNvSpPr>
      </xdr:nvSpPr>
      <xdr:spPr>
        <a:xfrm>
          <a:off x="9525" y="52282725"/>
          <a:ext cx="112395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360</xdr:row>
      <xdr:rowOff>19050</xdr:rowOff>
    </xdr:from>
    <xdr:to>
      <xdr:col>2</xdr:col>
      <xdr:colOff>0</xdr:colOff>
      <xdr:row>362</xdr:row>
      <xdr:rowOff>0</xdr:rowOff>
    </xdr:to>
    <xdr:sp>
      <xdr:nvSpPr>
        <xdr:cNvPr id="6" name="Line 9"/>
        <xdr:cNvSpPr>
          <a:spLocks/>
        </xdr:cNvSpPr>
      </xdr:nvSpPr>
      <xdr:spPr>
        <a:xfrm>
          <a:off x="9525" y="62522100"/>
          <a:ext cx="1171575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183</xdr:row>
      <xdr:rowOff>19050</xdr:rowOff>
    </xdr:from>
    <xdr:to>
      <xdr:col>1</xdr:col>
      <xdr:colOff>1047750</xdr:colOff>
      <xdr:row>185</xdr:row>
      <xdr:rowOff>0</xdr:rowOff>
    </xdr:to>
    <xdr:sp>
      <xdr:nvSpPr>
        <xdr:cNvPr id="7" name="Line 10"/>
        <xdr:cNvSpPr>
          <a:spLocks/>
        </xdr:cNvSpPr>
      </xdr:nvSpPr>
      <xdr:spPr>
        <a:xfrm>
          <a:off x="0" y="31851600"/>
          <a:ext cx="118110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419</xdr:row>
      <xdr:rowOff>9525</xdr:rowOff>
    </xdr:from>
    <xdr:to>
      <xdr:col>2</xdr:col>
      <xdr:colOff>0</xdr:colOff>
      <xdr:row>420</xdr:row>
      <xdr:rowOff>228600</xdr:rowOff>
    </xdr:to>
    <xdr:sp>
      <xdr:nvSpPr>
        <xdr:cNvPr id="8" name="Line 11"/>
        <xdr:cNvSpPr>
          <a:spLocks/>
        </xdr:cNvSpPr>
      </xdr:nvSpPr>
      <xdr:spPr>
        <a:xfrm>
          <a:off x="0" y="72742425"/>
          <a:ext cx="118110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478</xdr:row>
      <xdr:rowOff>9525</xdr:rowOff>
    </xdr:from>
    <xdr:to>
      <xdr:col>1</xdr:col>
      <xdr:colOff>1000125</xdr:colOff>
      <xdr:row>479</xdr:row>
      <xdr:rowOff>238125</xdr:rowOff>
    </xdr:to>
    <xdr:sp>
      <xdr:nvSpPr>
        <xdr:cNvPr id="9" name="Line 12"/>
        <xdr:cNvSpPr>
          <a:spLocks/>
        </xdr:cNvSpPr>
      </xdr:nvSpPr>
      <xdr:spPr>
        <a:xfrm>
          <a:off x="0" y="83029425"/>
          <a:ext cx="1133475" cy="476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800100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7429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24</xdr:col>
      <xdr:colOff>19050</xdr:colOff>
      <xdr:row>4</xdr:row>
      <xdr:rowOff>0</xdr:rowOff>
    </xdr:from>
    <xdr:to>
      <xdr:col>27</xdr:col>
      <xdr:colOff>9525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1506200" y="581025"/>
          <a:ext cx="781050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2</xdr:col>
      <xdr:colOff>428625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0075"/>
          <a:ext cx="1019175" cy="895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7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581025"/>
          <a:ext cx="7143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80010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3</xdr:col>
      <xdr:colOff>0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" y="609600"/>
          <a:ext cx="110490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19050</xdr:rowOff>
    </xdr:from>
    <xdr:to>
      <xdr:col>3</xdr:col>
      <xdr:colOff>0</xdr:colOff>
      <xdr:row>53</xdr:row>
      <xdr:rowOff>161925</xdr:rowOff>
    </xdr:to>
    <xdr:sp>
      <xdr:nvSpPr>
        <xdr:cNvPr id="2" name="Line 3"/>
        <xdr:cNvSpPr>
          <a:spLocks/>
        </xdr:cNvSpPr>
      </xdr:nvSpPr>
      <xdr:spPr>
        <a:xfrm>
          <a:off x="9525" y="10991850"/>
          <a:ext cx="1104900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3</xdr:col>
      <xdr:colOff>0</xdr:colOff>
      <xdr:row>6</xdr:row>
      <xdr:rowOff>9525</xdr:rowOff>
    </xdr:to>
    <xdr:sp>
      <xdr:nvSpPr>
        <xdr:cNvPr id="3" name="Line 5"/>
        <xdr:cNvSpPr>
          <a:spLocks/>
        </xdr:cNvSpPr>
      </xdr:nvSpPr>
      <xdr:spPr>
        <a:xfrm>
          <a:off x="9525" y="609600"/>
          <a:ext cx="110490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52</xdr:row>
      <xdr:rowOff>19050</xdr:rowOff>
    </xdr:from>
    <xdr:to>
      <xdr:col>3</xdr:col>
      <xdr:colOff>0</xdr:colOff>
      <xdr:row>53</xdr:row>
      <xdr:rowOff>161925</xdr:rowOff>
    </xdr:to>
    <xdr:sp>
      <xdr:nvSpPr>
        <xdr:cNvPr id="4" name="Line 6"/>
        <xdr:cNvSpPr>
          <a:spLocks/>
        </xdr:cNvSpPr>
      </xdr:nvSpPr>
      <xdr:spPr>
        <a:xfrm>
          <a:off x="9525" y="10991850"/>
          <a:ext cx="1104900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8001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800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0"/>
          <a:ext cx="800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0</xdr:colOff>
      <xdr:row>5</xdr:row>
      <xdr:rowOff>171450</xdr:rowOff>
    </xdr:to>
    <xdr:sp>
      <xdr:nvSpPr>
        <xdr:cNvPr id="4" name="Line 4"/>
        <xdr:cNvSpPr>
          <a:spLocks/>
        </xdr:cNvSpPr>
      </xdr:nvSpPr>
      <xdr:spPr>
        <a:xfrm>
          <a:off x="9525" y="590550"/>
          <a:ext cx="8001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0"/>
          <a:ext cx="800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800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3</xdr:col>
      <xdr:colOff>9525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8575" y="600075"/>
          <a:ext cx="733425" cy="57150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3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90550"/>
          <a:ext cx="742950" cy="590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581025"/>
          <a:ext cx="2114550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●"/>
      <sheetName val="1その2●"/>
      <sheetName val="2●"/>
      <sheetName val="3●"/>
      <sheetName val="4●"/>
      <sheetName val="5●"/>
      <sheetName val="5-1●"/>
      <sheetName val="Ⅰｐ1図●"/>
      <sheetName val="6●"/>
      <sheetName val="Ⅲp29図●"/>
      <sheetName val="20●"/>
      <sheetName val="21●"/>
      <sheetName val="22●"/>
      <sheetName val="23●"/>
      <sheetName val="24●"/>
      <sheetName val="Sheet2"/>
      <sheetName val="Graph1"/>
      <sheetName val="Ｐ79図"/>
      <sheetName val="Ｐ89図 "/>
      <sheetName val="Ｐ143図"/>
      <sheetName val="Ｐ35図，42"/>
      <sheetName val="ⅨＰ67図●"/>
      <sheetName val="51●"/>
      <sheetName val="51続き●"/>
      <sheetName val="52●"/>
      <sheetName val="53●"/>
      <sheetName val="54●"/>
      <sheetName val="55●"/>
      <sheetName val="56●"/>
      <sheetName val="57●"/>
      <sheetName val="57その2●"/>
      <sheetName val="58●"/>
      <sheetName val="59●"/>
      <sheetName val="60●"/>
      <sheetName val="ｐ1図●"/>
      <sheetName val="●7"/>
      <sheetName val="8●"/>
      <sheetName val="8資料"/>
      <sheetName val="8資料2"/>
      <sheetName val="9●"/>
      <sheetName val="10●"/>
      <sheetName val="11●"/>
      <sheetName val="12●"/>
      <sheetName val="13●"/>
      <sheetName val="14その1・2●"/>
      <sheetName val="１5●"/>
      <sheetName val="16●"/>
      <sheetName val="17●"/>
      <sheetName val="17(1)"/>
      <sheetName val="●18"/>
      <sheetName val="19●"/>
      <sheetName val="19資料"/>
      <sheetName val="20p29図●"/>
      <sheetName val="25●"/>
      <sheetName val="26その1･2●"/>
      <sheetName val="26その3●"/>
      <sheetName val="27その1●"/>
      <sheetName val="27その2●"/>
      <sheetName val="28その1●"/>
      <sheetName val="28その2●"/>
      <sheetName val="28その1･2p35図●"/>
      <sheetName val="28その3●"/>
      <sheetName val="29"/>
      <sheetName val="p43図"/>
      <sheetName val="p49図"/>
      <sheetName val="30"/>
      <sheetName val="31"/>
      <sheetName val="32●"/>
      <sheetName val="33●"/>
      <sheetName val="34その1●"/>
      <sheetName val="34その2●"/>
      <sheetName val="●35"/>
      <sheetName val="36その1●"/>
      <sheetName val="36その2●"/>
      <sheetName val="36その3●"/>
      <sheetName val="37その1●"/>
      <sheetName val="37p57図●"/>
      <sheetName val="37その2●"/>
      <sheetName val="37その3● "/>
      <sheetName val="37その4●"/>
      <sheetName val="37その5，6●"/>
      <sheetName val="37その4p57図●"/>
      <sheetName val="Ｐ57図"/>
      <sheetName val="38●"/>
      <sheetName val="39●"/>
      <sheetName val="40●"/>
      <sheetName val="Ｐ61図"/>
      <sheetName val="41●"/>
      <sheetName val="42●"/>
      <sheetName val="43●"/>
      <sheetName val="44●"/>
      <sheetName val="45●"/>
      <sheetName val="46●"/>
      <sheetName val="47●"/>
      <sheetName val="48●"/>
      <sheetName val="49●"/>
      <sheetName val="50●"/>
      <sheetName val="56Ｐ67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Q70"/>
  <sheetViews>
    <sheetView tabSelected="1" workbookViewId="0" topLeftCell="A1">
      <selection activeCell="F11" sqref="F11"/>
    </sheetView>
  </sheetViews>
  <sheetFormatPr defaultColWidth="9.59765625" defaultRowHeight="13.5"/>
  <cols>
    <col min="1" max="1" width="3.3984375" style="54" customWidth="1"/>
    <col min="2" max="3" width="8.19921875" style="8" customWidth="1"/>
    <col min="4" max="4" width="9.3984375" style="8" customWidth="1"/>
    <col min="5" max="5" width="8.59765625" style="296" customWidth="1"/>
    <col min="6" max="6" width="6.59765625" style="8" customWidth="1"/>
    <col min="7" max="7" width="9.59765625" style="8" customWidth="1"/>
    <col min="8" max="8" width="13.796875" style="10" customWidth="1"/>
    <col min="9" max="9" width="3.3984375" style="54" customWidth="1"/>
    <col min="10" max="10" width="8.19921875" style="8" customWidth="1"/>
    <col min="11" max="12" width="9.3984375" style="8" customWidth="1"/>
    <col min="13" max="13" width="8.19921875" style="298" customWidth="1"/>
    <col min="14" max="14" width="6.59765625" style="8" customWidth="1"/>
    <col min="15" max="15" width="9.59765625" style="8" customWidth="1"/>
    <col min="16" max="16" width="10.19921875" style="10" customWidth="1"/>
    <col min="17" max="16384" width="9.19921875" style="8" customWidth="1"/>
  </cols>
  <sheetData>
    <row r="1" spans="1:16" s="2" customFormat="1" ht="18" customHeight="1">
      <c r="A1" s="561" t="s">
        <v>2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</row>
    <row r="2" spans="1:16" s="2" customFormat="1" ht="12" customHeight="1">
      <c r="A2" s="280"/>
      <c r="C2" s="37"/>
      <c r="D2" s="4"/>
      <c r="E2" s="289"/>
      <c r="F2" s="4"/>
      <c r="G2" s="5"/>
      <c r="H2" s="5"/>
      <c r="I2" s="1"/>
      <c r="J2" s="5"/>
      <c r="K2" s="5"/>
      <c r="M2" s="297"/>
      <c r="P2" s="6"/>
    </row>
    <row r="3" spans="1:16" s="2" customFormat="1" ht="12" customHeight="1">
      <c r="A3" s="280"/>
      <c r="C3" s="4"/>
      <c r="D3" s="4"/>
      <c r="E3" s="289"/>
      <c r="F3" s="4"/>
      <c r="G3" s="5"/>
      <c r="H3" s="5"/>
      <c r="I3" s="1"/>
      <c r="J3" s="5"/>
      <c r="K3" s="5"/>
      <c r="M3" s="297"/>
      <c r="P3" s="6"/>
    </row>
    <row r="4" spans="1:8" ht="3.75" customHeight="1">
      <c r="A4" s="108"/>
      <c r="B4" s="1"/>
      <c r="C4" s="1"/>
      <c r="D4" s="1"/>
      <c r="E4" s="290"/>
      <c r="F4" s="1"/>
      <c r="G4" s="1"/>
      <c r="H4" s="4"/>
    </row>
    <row r="5" spans="1:16" s="13" customFormat="1" ht="43.5" customHeight="1">
      <c r="A5" s="283" t="s">
        <v>3</v>
      </c>
      <c r="B5" s="283" t="s">
        <v>4</v>
      </c>
      <c r="C5" s="284" t="s">
        <v>5</v>
      </c>
      <c r="D5" s="284" t="s">
        <v>6</v>
      </c>
      <c r="E5" s="291" t="s">
        <v>651</v>
      </c>
      <c r="F5" s="11" t="s">
        <v>7</v>
      </c>
      <c r="G5" s="11" t="s">
        <v>780</v>
      </c>
      <c r="H5" s="12" t="s">
        <v>647</v>
      </c>
      <c r="I5" s="285" t="s">
        <v>3</v>
      </c>
      <c r="J5" s="283" t="s">
        <v>799</v>
      </c>
      <c r="K5" s="284" t="s">
        <v>5</v>
      </c>
      <c r="L5" s="284" t="s">
        <v>6</v>
      </c>
      <c r="M5" s="291" t="s">
        <v>651</v>
      </c>
      <c r="N5" s="11" t="s">
        <v>7</v>
      </c>
      <c r="O5" s="11" t="s">
        <v>780</v>
      </c>
      <c r="P5" s="12" t="s">
        <v>647</v>
      </c>
    </row>
    <row r="6" spans="1:17" s="13" customFormat="1" ht="12" customHeight="1">
      <c r="A6" s="133" t="s">
        <v>8</v>
      </c>
      <c r="B6" s="14"/>
      <c r="C6" s="15"/>
      <c r="D6" s="15"/>
      <c r="E6" s="292"/>
      <c r="F6" s="15"/>
      <c r="G6" s="15"/>
      <c r="H6" s="16" t="s">
        <v>9</v>
      </c>
      <c r="I6" s="282" t="s">
        <v>10</v>
      </c>
      <c r="J6" s="17"/>
      <c r="K6" s="17"/>
      <c r="L6" s="17"/>
      <c r="M6" s="299"/>
      <c r="N6" s="17"/>
      <c r="O6" s="17"/>
      <c r="P6" s="18"/>
      <c r="Q6" s="19"/>
    </row>
    <row r="7" spans="1:16" ht="12" customHeight="1">
      <c r="A7" s="108">
        <v>22</v>
      </c>
      <c r="B7" s="28">
        <v>2.8</v>
      </c>
      <c r="C7" s="20">
        <v>5456</v>
      </c>
      <c r="D7" s="20">
        <v>21823</v>
      </c>
      <c r="E7" s="301" t="s">
        <v>797</v>
      </c>
      <c r="F7" s="21">
        <v>4</v>
      </c>
      <c r="G7" s="20">
        <v>7794</v>
      </c>
      <c r="H7" s="22" t="s">
        <v>11</v>
      </c>
      <c r="I7" s="497">
        <v>32</v>
      </c>
      <c r="J7" s="23">
        <v>135.35</v>
      </c>
      <c r="K7" s="24">
        <v>47533</v>
      </c>
      <c r="L7" s="24">
        <v>188039</v>
      </c>
      <c r="M7" s="293">
        <f>((L7-D65)/+D65)*100</f>
        <v>1.9253389127689213</v>
      </c>
      <c r="N7" s="25">
        <v>4</v>
      </c>
      <c r="O7" s="24">
        <v>1389</v>
      </c>
      <c r="P7" s="26" t="s">
        <v>12</v>
      </c>
    </row>
    <row r="8" spans="1:16" ht="12" customHeight="1">
      <c r="A8" s="108">
        <v>25</v>
      </c>
      <c r="B8" s="28">
        <v>2.8</v>
      </c>
      <c r="C8" s="20">
        <v>6601</v>
      </c>
      <c r="D8" s="20">
        <v>24409</v>
      </c>
      <c r="E8" s="293">
        <f>((D8-D7)/+D7)*100</f>
        <v>11.849883150804196</v>
      </c>
      <c r="F8" s="27">
        <v>3.7</v>
      </c>
      <c r="G8" s="20">
        <v>8718</v>
      </c>
      <c r="H8" s="22" t="s">
        <v>13</v>
      </c>
      <c r="I8" s="497">
        <v>33</v>
      </c>
      <c r="J8" s="23">
        <v>135.35</v>
      </c>
      <c r="K8" s="24">
        <v>48929</v>
      </c>
      <c r="L8" s="24">
        <v>190703</v>
      </c>
      <c r="M8" s="293">
        <f>((L8-L7)/+L7)*100</f>
        <v>1.416727381022022</v>
      </c>
      <c r="N8" s="25">
        <v>3.9</v>
      </c>
      <c r="O8" s="24">
        <v>1409</v>
      </c>
      <c r="P8" s="26" t="s">
        <v>14</v>
      </c>
    </row>
    <row r="9" spans="1:16" ht="12" customHeight="1">
      <c r="A9" s="108">
        <v>30</v>
      </c>
      <c r="B9" s="28">
        <v>2.8</v>
      </c>
      <c r="C9" s="20">
        <v>7176</v>
      </c>
      <c r="D9" s="20">
        <v>28719</v>
      </c>
      <c r="E9" s="293">
        <f>((D9-D8)/+D8)*100</f>
        <v>17.6574214429104</v>
      </c>
      <c r="F9" s="27">
        <v>4</v>
      </c>
      <c r="G9" s="20">
        <v>10257</v>
      </c>
      <c r="H9" s="22" t="s">
        <v>14</v>
      </c>
      <c r="I9" s="281">
        <v>34</v>
      </c>
      <c r="J9" s="23">
        <v>135.35</v>
      </c>
      <c r="K9" s="24">
        <v>50437</v>
      </c>
      <c r="L9" s="24">
        <v>194681</v>
      </c>
      <c r="M9" s="293">
        <f>((L9-L8)/+L8)*100</f>
        <v>2.0859661358237678</v>
      </c>
      <c r="N9" s="25">
        <v>3.9</v>
      </c>
      <c r="O9" s="24">
        <v>1438</v>
      </c>
      <c r="P9" s="26" t="s">
        <v>628</v>
      </c>
    </row>
    <row r="10" spans="1:16" ht="12" customHeight="1">
      <c r="A10" s="108">
        <v>35</v>
      </c>
      <c r="B10" s="28">
        <v>2.8</v>
      </c>
      <c r="C10" s="20">
        <v>8251</v>
      </c>
      <c r="D10" s="20">
        <v>33029</v>
      </c>
      <c r="E10" s="293">
        <f>((D10-D9)/+D9)*100</f>
        <v>15.007486333089592</v>
      </c>
      <c r="F10" s="27">
        <v>4</v>
      </c>
      <c r="G10" s="20">
        <v>11796</v>
      </c>
      <c r="H10" s="22" t="s">
        <v>628</v>
      </c>
      <c r="I10" s="281">
        <v>35</v>
      </c>
      <c r="J10" s="23">
        <v>135.35</v>
      </c>
      <c r="K10" s="24">
        <v>54447</v>
      </c>
      <c r="L10" s="24">
        <v>196288</v>
      </c>
      <c r="M10" s="293">
        <f>((L10-L9)/+L9)*100</f>
        <v>0.8254529204185308</v>
      </c>
      <c r="N10" s="25">
        <v>3.6</v>
      </c>
      <c r="O10" s="24">
        <v>1450</v>
      </c>
      <c r="P10" s="26" t="s">
        <v>15</v>
      </c>
    </row>
    <row r="11" spans="1:16" ht="12" customHeight="1">
      <c r="A11" s="108">
        <v>40</v>
      </c>
      <c r="B11" s="28">
        <v>2.8</v>
      </c>
      <c r="C11" s="20">
        <v>9175</v>
      </c>
      <c r="D11" s="20">
        <v>37491</v>
      </c>
      <c r="E11" s="293">
        <f>((D11-D10)/+D10)*100</f>
        <v>13.509340276726514</v>
      </c>
      <c r="F11" s="27">
        <v>4.1</v>
      </c>
      <c r="G11" s="20">
        <v>13390</v>
      </c>
      <c r="H11" s="22" t="s">
        <v>629</v>
      </c>
      <c r="I11" s="281">
        <v>36</v>
      </c>
      <c r="J11" s="23">
        <v>135.35</v>
      </c>
      <c r="K11" s="24">
        <v>56783</v>
      </c>
      <c r="L11" s="24">
        <v>200266</v>
      </c>
      <c r="M11" s="293">
        <f>((L11-L10)/+L10)*100</f>
        <v>2.026613955004891</v>
      </c>
      <c r="N11" s="25">
        <v>3.5</v>
      </c>
      <c r="O11" s="24">
        <v>1480</v>
      </c>
      <c r="P11" s="22" t="s">
        <v>12</v>
      </c>
    </row>
    <row r="12" spans="1:16" ht="12" customHeight="1">
      <c r="A12" s="133" t="s">
        <v>16</v>
      </c>
      <c r="B12" s="7"/>
      <c r="C12" s="7"/>
      <c r="D12" s="7"/>
      <c r="E12" s="294"/>
      <c r="F12" s="27"/>
      <c r="G12" s="7"/>
      <c r="H12" s="22"/>
      <c r="I12" s="281"/>
      <c r="J12" s="23"/>
      <c r="P12" s="26"/>
    </row>
    <row r="13" spans="1:16" ht="12" customHeight="1">
      <c r="A13" s="53" t="s">
        <v>17</v>
      </c>
      <c r="B13" s="7">
        <v>2.8</v>
      </c>
      <c r="C13" s="20">
        <v>9980</v>
      </c>
      <c r="D13" s="20">
        <v>42041</v>
      </c>
      <c r="E13" s="293">
        <f>((D13-D11)/+D11)*100</f>
        <v>12.136246032381106</v>
      </c>
      <c r="F13" s="27">
        <v>4.2</v>
      </c>
      <c r="G13" s="20">
        <v>15015</v>
      </c>
      <c r="H13" s="22" t="s">
        <v>630</v>
      </c>
      <c r="I13" s="497">
        <v>37</v>
      </c>
      <c r="J13" s="23">
        <v>135.35</v>
      </c>
      <c r="K13" s="24">
        <v>59264</v>
      </c>
      <c r="L13" s="24">
        <v>204654</v>
      </c>
      <c r="M13" s="293">
        <f>((L13-L11)/+L11)*100</f>
        <v>2.1910858558117705</v>
      </c>
      <c r="N13" s="25">
        <v>3.5</v>
      </c>
      <c r="O13" s="24">
        <v>1512</v>
      </c>
      <c r="P13" s="26" t="s">
        <v>630</v>
      </c>
    </row>
    <row r="14" spans="1:16" ht="12" customHeight="1">
      <c r="A14" s="53">
        <v>2</v>
      </c>
      <c r="B14" s="7">
        <v>2.8</v>
      </c>
      <c r="C14" s="20">
        <v>10141</v>
      </c>
      <c r="D14" s="20">
        <v>42951</v>
      </c>
      <c r="E14" s="293">
        <f>((D14-D13)/+D13)*100</f>
        <v>2.164553650008325</v>
      </c>
      <c r="F14" s="27">
        <v>4.2</v>
      </c>
      <c r="G14" s="20">
        <v>15340</v>
      </c>
      <c r="H14" s="22" t="s">
        <v>14</v>
      </c>
      <c r="I14" s="281">
        <v>38</v>
      </c>
      <c r="J14" s="23">
        <v>135.35</v>
      </c>
      <c r="K14" s="24">
        <v>61755</v>
      </c>
      <c r="L14" s="24">
        <v>209366</v>
      </c>
      <c r="M14" s="293">
        <f>((L14-L13)/+L13)*100</f>
        <v>2.30242262550451</v>
      </c>
      <c r="N14" s="25">
        <v>3.4</v>
      </c>
      <c r="O14" s="24">
        <v>1547</v>
      </c>
      <c r="P14" s="26" t="s">
        <v>14</v>
      </c>
    </row>
    <row r="15" spans="1:16" ht="12" customHeight="1">
      <c r="A15" s="53">
        <v>3</v>
      </c>
      <c r="B15" s="7">
        <v>2.8</v>
      </c>
      <c r="C15" s="20">
        <v>10302</v>
      </c>
      <c r="D15" s="20">
        <v>43861</v>
      </c>
      <c r="E15" s="293">
        <f>((D15-D14)/+D14)*100</f>
        <v>2.1186933947987243</v>
      </c>
      <c r="F15" s="27">
        <v>4.3</v>
      </c>
      <c r="G15" s="20">
        <v>15665</v>
      </c>
      <c r="H15" s="22" t="s">
        <v>14</v>
      </c>
      <c r="I15" s="497">
        <v>39</v>
      </c>
      <c r="J15" s="23">
        <v>135.35</v>
      </c>
      <c r="K15" s="24">
        <v>64536</v>
      </c>
      <c r="L15" s="24">
        <v>213587</v>
      </c>
      <c r="M15" s="293">
        <f>((L15-L14)/+L14)*100</f>
        <v>2.0160866616356046</v>
      </c>
      <c r="N15" s="25">
        <v>3.3</v>
      </c>
      <c r="O15" s="24">
        <v>1578</v>
      </c>
      <c r="P15" s="26" t="s">
        <v>14</v>
      </c>
    </row>
    <row r="16" spans="1:16" ht="12" customHeight="1">
      <c r="A16" s="53">
        <v>4</v>
      </c>
      <c r="B16" s="7">
        <v>2.8</v>
      </c>
      <c r="C16" s="20">
        <v>10463</v>
      </c>
      <c r="D16" s="20">
        <v>44781</v>
      </c>
      <c r="E16" s="293">
        <f>((D16-D15)/+D15)*100</f>
        <v>2.097535395909806</v>
      </c>
      <c r="F16" s="27">
        <v>4.3</v>
      </c>
      <c r="G16" s="20">
        <v>15993</v>
      </c>
      <c r="H16" s="22" t="s">
        <v>14</v>
      </c>
      <c r="I16" s="281">
        <v>40</v>
      </c>
      <c r="J16" s="23">
        <v>135.35</v>
      </c>
      <c r="K16" s="24">
        <v>66676</v>
      </c>
      <c r="L16" s="24">
        <v>217889</v>
      </c>
      <c r="M16" s="293">
        <f>((L16-L15)/+L15)*100</f>
        <v>2.0141675289226404</v>
      </c>
      <c r="N16" s="25">
        <v>3.3</v>
      </c>
      <c r="O16" s="24">
        <v>1610</v>
      </c>
      <c r="P16" s="22" t="s">
        <v>18</v>
      </c>
    </row>
    <row r="17" spans="1:16" ht="12" customHeight="1">
      <c r="A17" s="53">
        <v>5</v>
      </c>
      <c r="B17" s="7">
        <v>2.8</v>
      </c>
      <c r="C17" s="20">
        <v>10624</v>
      </c>
      <c r="D17" s="20">
        <v>45681</v>
      </c>
      <c r="E17" s="293">
        <f>((D17-D16)/+D16)*100</f>
        <v>2.0097809338782073</v>
      </c>
      <c r="F17" s="27">
        <v>4.3</v>
      </c>
      <c r="G17" s="20">
        <v>16315</v>
      </c>
      <c r="H17" s="22" t="s">
        <v>14</v>
      </c>
      <c r="I17" s="497">
        <v>41</v>
      </c>
      <c r="J17" s="23">
        <v>135.35</v>
      </c>
      <c r="K17" s="24">
        <v>68685</v>
      </c>
      <c r="L17" s="24">
        <v>221606</v>
      </c>
      <c r="M17" s="293">
        <f>((L17-L16)/+L16)*100</f>
        <v>1.7059144793908825</v>
      </c>
      <c r="N17" s="25">
        <v>3.2</v>
      </c>
      <c r="O17" s="24">
        <v>1637</v>
      </c>
      <c r="P17" s="22" t="s">
        <v>12</v>
      </c>
    </row>
    <row r="18" spans="1:16" ht="12" customHeight="1">
      <c r="A18" s="53"/>
      <c r="B18" s="7"/>
      <c r="C18" s="7"/>
      <c r="D18" s="7"/>
      <c r="E18" s="294"/>
      <c r="F18" s="27"/>
      <c r="G18" s="7"/>
      <c r="H18" s="22"/>
      <c r="I18" s="281"/>
      <c r="J18" s="23"/>
      <c r="M18" s="294"/>
      <c r="P18" s="26"/>
    </row>
    <row r="19" spans="1:16" ht="12" customHeight="1">
      <c r="A19" s="53">
        <v>6</v>
      </c>
      <c r="B19" s="7">
        <v>5.76</v>
      </c>
      <c r="C19" s="20">
        <v>10785</v>
      </c>
      <c r="D19" s="20">
        <v>46591</v>
      </c>
      <c r="E19" s="293">
        <f>((D19-D17)/+D17)*100</f>
        <v>1.992075479958845</v>
      </c>
      <c r="F19" s="27">
        <v>4.3</v>
      </c>
      <c r="G19" s="20">
        <v>8089</v>
      </c>
      <c r="H19" s="22" t="s">
        <v>14</v>
      </c>
      <c r="I19" s="281">
        <v>42</v>
      </c>
      <c r="J19" s="23">
        <v>135.35</v>
      </c>
      <c r="K19" s="24">
        <v>70907</v>
      </c>
      <c r="L19" s="24">
        <v>225910</v>
      </c>
      <c r="M19" s="293">
        <f>((L19-L17)/+L17)*100</f>
        <v>1.9421856808931166</v>
      </c>
      <c r="N19" s="25">
        <v>3.2</v>
      </c>
      <c r="O19" s="24">
        <v>1669</v>
      </c>
      <c r="P19" s="26" t="s">
        <v>14</v>
      </c>
    </row>
    <row r="20" spans="1:16" ht="12" customHeight="1">
      <c r="A20" s="53">
        <v>7</v>
      </c>
      <c r="B20" s="7">
        <v>5.76</v>
      </c>
      <c r="C20" s="20">
        <v>10946</v>
      </c>
      <c r="D20" s="20">
        <v>47501</v>
      </c>
      <c r="E20" s="293">
        <f>((D20-D19)/+D19)*100</f>
        <v>1.9531669206499112</v>
      </c>
      <c r="F20" s="27">
        <v>4.3</v>
      </c>
      <c r="G20" s="20">
        <v>8247</v>
      </c>
      <c r="H20" s="22" t="s">
        <v>14</v>
      </c>
      <c r="I20" s="497">
        <v>43</v>
      </c>
      <c r="J20" s="23">
        <v>135.35</v>
      </c>
      <c r="K20" s="24">
        <v>72805</v>
      </c>
      <c r="L20" s="24">
        <v>229445</v>
      </c>
      <c r="M20" s="293">
        <f>((L20-L19)/+L19)*100</f>
        <v>1.5647824354831572</v>
      </c>
      <c r="N20" s="25">
        <v>3.2</v>
      </c>
      <c r="O20" s="24">
        <v>1695</v>
      </c>
      <c r="P20" s="26" t="s">
        <v>14</v>
      </c>
    </row>
    <row r="21" spans="1:16" ht="12" customHeight="1">
      <c r="A21" s="53">
        <v>8</v>
      </c>
      <c r="B21" s="7">
        <v>5.76</v>
      </c>
      <c r="C21" s="20">
        <v>11107</v>
      </c>
      <c r="D21" s="20">
        <v>48411</v>
      </c>
      <c r="E21" s="293">
        <f>((D21-D20)/+D20)*100</f>
        <v>1.9157491421233237</v>
      </c>
      <c r="F21" s="27">
        <v>4.4</v>
      </c>
      <c r="G21" s="20">
        <v>8405</v>
      </c>
      <c r="H21" s="22" t="s">
        <v>14</v>
      </c>
      <c r="I21" s="281">
        <v>44</v>
      </c>
      <c r="J21" s="23">
        <v>135.35</v>
      </c>
      <c r="K21" s="24">
        <v>76955</v>
      </c>
      <c r="L21" s="24">
        <v>235361</v>
      </c>
      <c r="M21" s="293">
        <f>((L21-L20)/+L20)*100</f>
        <v>2.5783956939571575</v>
      </c>
      <c r="N21" s="25">
        <v>3.1</v>
      </c>
      <c r="O21" s="24">
        <v>1739</v>
      </c>
      <c r="P21" s="26" t="s">
        <v>14</v>
      </c>
    </row>
    <row r="22" spans="1:16" ht="12" customHeight="1">
      <c r="A22" s="53">
        <v>9</v>
      </c>
      <c r="B22" s="7">
        <v>5.76</v>
      </c>
      <c r="C22" s="20">
        <v>11280</v>
      </c>
      <c r="D22" s="20">
        <v>49329</v>
      </c>
      <c r="E22" s="293">
        <f>((D22-D21)/+D21)*100</f>
        <v>1.8962632459564976</v>
      </c>
      <c r="F22" s="27">
        <v>4.4</v>
      </c>
      <c r="G22" s="20">
        <v>8564</v>
      </c>
      <c r="H22" s="22" t="s">
        <v>19</v>
      </c>
      <c r="I22" s="281">
        <v>45</v>
      </c>
      <c r="J22" s="23">
        <v>133.12</v>
      </c>
      <c r="K22" s="24">
        <v>80201</v>
      </c>
      <c r="L22" s="24">
        <v>240481</v>
      </c>
      <c r="M22" s="293">
        <f>((L22-L21)/+L21)*100</f>
        <v>2.1753816477666224</v>
      </c>
      <c r="N22" s="25">
        <v>3</v>
      </c>
      <c r="O22" s="24">
        <v>1806</v>
      </c>
      <c r="P22" s="22" t="s">
        <v>20</v>
      </c>
    </row>
    <row r="23" spans="1:16" ht="12" customHeight="1">
      <c r="A23" s="53">
        <v>10</v>
      </c>
      <c r="B23" s="7">
        <v>5.76</v>
      </c>
      <c r="C23" s="20">
        <v>12056</v>
      </c>
      <c r="D23" s="20">
        <v>52607</v>
      </c>
      <c r="E23" s="293">
        <f>((D23-D22)/+D22)*100</f>
        <v>6.645178292687872</v>
      </c>
      <c r="F23" s="27">
        <v>4.4</v>
      </c>
      <c r="G23" s="20">
        <v>9133</v>
      </c>
      <c r="H23" s="22" t="s">
        <v>13</v>
      </c>
      <c r="I23" s="281">
        <v>46</v>
      </c>
      <c r="J23" s="23">
        <v>133.12</v>
      </c>
      <c r="K23" s="24">
        <v>83832</v>
      </c>
      <c r="L23" s="24">
        <v>245706</v>
      </c>
      <c r="M23" s="293">
        <f>((L23-L22)/+L22)*100</f>
        <v>2.17272882265127</v>
      </c>
      <c r="N23" s="25">
        <v>2.9</v>
      </c>
      <c r="O23" s="24">
        <v>1846</v>
      </c>
      <c r="P23" s="22" t="s">
        <v>12</v>
      </c>
    </row>
    <row r="24" spans="1:16" ht="12" customHeight="1">
      <c r="A24" s="53"/>
      <c r="B24" s="7"/>
      <c r="C24" s="7"/>
      <c r="D24" s="7"/>
      <c r="E24" s="294"/>
      <c r="F24" s="27"/>
      <c r="G24" s="7"/>
      <c r="H24" s="22"/>
      <c r="I24" s="281"/>
      <c r="J24" s="23"/>
      <c r="M24" s="294"/>
      <c r="P24" s="26"/>
    </row>
    <row r="25" spans="1:16" ht="12" customHeight="1">
      <c r="A25" s="53">
        <v>11</v>
      </c>
      <c r="B25" s="7">
        <v>5.76</v>
      </c>
      <c r="C25" s="20">
        <v>12832</v>
      </c>
      <c r="D25" s="20">
        <v>55885</v>
      </c>
      <c r="E25" s="293">
        <f>((D25-D23)/+D23)*100</f>
        <v>6.231109928336533</v>
      </c>
      <c r="F25" s="27">
        <v>4.4</v>
      </c>
      <c r="G25" s="20">
        <v>9702</v>
      </c>
      <c r="H25" s="22" t="s">
        <v>14</v>
      </c>
      <c r="I25" s="497">
        <v>47</v>
      </c>
      <c r="J25" s="23">
        <v>143.13</v>
      </c>
      <c r="K25" s="24">
        <v>89445</v>
      </c>
      <c r="L25" s="24">
        <v>261995</v>
      </c>
      <c r="M25" s="293">
        <f>((L25-L23)/+L23)*100</f>
        <v>6.62946773786558</v>
      </c>
      <c r="N25" s="25">
        <v>2.9</v>
      </c>
      <c r="O25" s="24">
        <v>1830</v>
      </c>
      <c r="P25" s="26" t="s">
        <v>14</v>
      </c>
    </row>
    <row r="26" spans="1:16" ht="12" customHeight="1">
      <c r="A26" s="53">
        <v>12</v>
      </c>
      <c r="B26" s="7">
        <v>5.76</v>
      </c>
      <c r="C26" s="20">
        <v>13608</v>
      </c>
      <c r="D26" s="20">
        <v>59163</v>
      </c>
      <c r="E26" s="293">
        <f>((D26-D25)/+D25)*100</f>
        <v>5.86561689183144</v>
      </c>
      <c r="F26" s="27">
        <v>4.3</v>
      </c>
      <c r="G26" s="20">
        <v>10271</v>
      </c>
      <c r="H26" s="22" t="s">
        <v>14</v>
      </c>
      <c r="I26" s="281">
        <v>48</v>
      </c>
      <c r="J26" s="23">
        <v>143.17</v>
      </c>
      <c r="K26" s="24">
        <v>92737</v>
      </c>
      <c r="L26" s="24">
        <v>268964</v>
      </c>
      <c r="M26" s="293">
        <f>((L26-L25)/+L25)*100</f>
        <v>2.6599744269928816</v>
      </c>
      <c r="N26" s="25">
        <v>2.9</v>
      </c>
      <c r="O26" s="24">
        <v>1879</v>
      </c>
      <c r="P26" s="26" t="s">
        <v>14</v>
      </c>
    </row>
    <row r="27" spans="1:16" ht="12" customHeight="1">
      <c r="A27" s="53">
        <v>13</v>
      </c>
      <c r="B27" s="7">
        <v>5.76</v>
      </c>
      <c r="C27" s="20">
        <v>14384</v>
      </c>
      <c r="D27" s="20">
        <v>62441</v>
      </c>
      <c r="E27" s="293">
        <f>((D27-D26)/+D26)*100</f>
        <v>5.540625052820175</v>
      </c>
      <c r="F27" s="27">
        <v>4.3</v>
      </c>
      <c r="G27" s="20">
        <v>10840</v>
      </c>
      <c r="H27" s="22" t="s">
        <v>14</v>
      </c>
      <c r="I27" s="497">
        <v>49</v>
      </c>
      <c r="J27" s="23">
        <v>143.17</v>
      </c>
      <c r="K27" s="24">
        <v>95544</v>
      </c>
      <c r="L27" s="24">
        <v>275893</v>
      </c>
      <c r="M27" s="293">
        <f>((L27-L26)/+L26)*100</f>
        <v>2.576181198970866</v>
      </c>
      <c r="N27" s="25">
        <v>2.9</v>
      </c>
      <c r="O27" s="24">
        <v>1927</v>
      </c>
      <c r="P27" s="26" t="s">
        <v>14</v>
      </c>
    </row>
    <row r="28" spans="1:16" ht="12" customHeight="1">
      <c r="A28" s="53">
        <v>14</v>
      </c>
      <c r="B28" s="7">
        <v>16.82</v>
      </c>
      <c r="C28" s="20">
        <v>15162</v>
      </c>
      <c r="D28" s="20">
        <v>65723</v>
      </c>
      <c r="E28" s="293">
        <f>((D28-D27)/+D27)*100</f>
        <v>5.256161816755016</v>
      </c>
      <c r="F28" s="27">
        <v>4.3</v>
      </c>
      <c r="G28" s="20">
        <v>3907</v>
      </c>
      <c r="H28" s="22" t="s">
        <v>21</v>
      </c>
      <c r="I28" s="281">
        <v>50</v>
      </c>
      <c r="J28" s="23">
        <v>143.23</v>
      </c>
      <c r="K28" s="24">
        <v>97469</v>
      </c>
      <c r="L28" s="24">
        <v>280962</v>
      </c>
      <c r="M28" s="293">
        <f>((L28-L27)/+L27)*100</f>
        <v>1.8373064920095834</v>
      </c>
      <c r="N28" s="25">
        <v>2.9</v>
      </c>
      <c r="O28" s="24">
        <v>1962</v>
      </c>
      <c r="P28" s="22" t="s">
        <v>22</v>
      </c>
    </row>
    <row r="29" spans="1:16" ht="12" customHeight="1">
      <c r="A29" s="53">
        <v>15</v>
      </c>
      <c r="B29" s="7">
        <v>29.72</v>
      </c>
      <c r="C29" s="20">
        <v>17105</v>
      </c>
      <c r="D29" s="20">
        <v>74154</v>
      </c>
      <c r="E29" s="293">
        <f>((D29-D28)/+D28)*100</f>
        <v>12.828081493541074</v>
      </c>
      <c r="F29" s="27">
        <v>4.3</v>
      </c>
      <c r="G29" s="20">
        <v>2495</v>
      </c>
      <c r="H29" s="22" t="s">
        <v>13</v>
      </c>
      <c r="I29" s="497">
        <v>51</v>
      </c>
      <c r="J29" s="23">
        <v>143.23</v>
      </c>
      <c r="K29" s="24">
        <v>99507</v>
      </c>
      <c r="L29" s="24">
        <v>286730</v>
      </c>
      <c r="M29" s="293">
        <f>((L29-L28)/+L28)*100</f>
        <v>2.0529466618261547</v>
      </c>
      <c r="N29" s="25">
        <v>2.9</v>
      </c>
      <c r="O29" s="24">
        <v>2002</v>
      </c>
      <c r="P29" s="22" t="s">
        <v>12</v>
      </c>
    </row>
    <row r="30" spans="1:16" ht="12" customHeight="1">
      <c r="A30" s="499" t="s">
        <v>10</v>
      </c>
      <c r="B30" s="7"/>
      <c r="C30" s="7"/>
      <c r="D30" s="7"/>
      <c r="E30" s="294"/>
      <c r="F30" s="27"/>
      <c r="G30" s="7"/>
      <c r="H30" s="22"/>
      <c r="I30" s="281"/>
      <c r="J30" s="23"/>
      <c r="M30" s="294"/>
      <c r="P30" s="26"/>
    </row>
    <row r="31" spans="1:16" ht="12" customHeight="1">
      <c r="A31" s="53">
        <v>2</v>
      </c>
      <c r="B31" s="7">
        <v>30.63</v>
      </c>
      <c r="C31" s="20">
        <v>19047</v>
      </c>
      <c r="D31" s="20">
        <v>82536</v>
      </c>
      <c r="E31" s="293">
        <f>((D31-D29)/+D29)*100</f>
        <v>11.303503519702241</v>
      </c>
      <c r="F31" s="27">
        <v>4.3</v>
      </c>
      <c r="G31" s="20">
        <v>2695</v>
      </c>
      <c r="H31" s="22" t="s">
        <v>14</v>
      </c>
      <c r="I31" s="281">
        <v>52</v>
      </c>
      <c r="J31" s="23">
        <v>143.23</v>
      </c>
      <c r="K31" s="24">
        <v>101411</v>
      </c>
      <c r="L31" s="24">
        <v>290613</v>
      </c>
      <c r="M31" s="293">
        <f>((L31-L29)/+L29)*100</f>
        <v>1.3542356921145329</v>
      </c>
      <c r="N31" s="25">
        <v>2.9</v>
      </c>
      <c r="O31" s="24">
        <v>2029</v>
      </c>
      <c r="P31" s="26" t="s">
        <v>14</v>
      </c>
    </row>
    <row r="32" spans="1:16" ht="12" customHeight="1">
      <c r="A32" s="53">
        <v>3</v>
      </c>
      <c r="B32" s="7">
        <v>30.63</v>
      </c>
      <c r="C32" s="20">
        <v>20990</v>
      </c>
      <c r="D32" s="20">
        <v>90870</v>
      </c>
      <c r="E32" s="293">
        <f>((D32-D31)/+D31)*100</f>
        <v>10.09741203838325</v>
      </c>
      <c r="F32" s="27">
        <v>4.3</v>
      </c>
      <c r="G32" s="20">
        <v>2967</v>
      </c>
      <c r="H32" s="22" t="s">
        <v>14</v>
      </c>
      <c r="I32" s="497">
        <v>53</v>
      </c>
      <c r="J32" s="23">
        <v>143.23</v>
      </c>
      <c r="K32" s="24">
        <v>102647</v>
      </c>
      <c r="L32" s="24">
        <v>294246</v>
      </c>
      <c r="M32" s="293">
        <f>((L32-L31)/+L31)*100</f>
        <v>1.2501161338274613</v>
      </c>
      <c r="N32" s="25">
        <v>2.9</v>
      </c>
      <c r="O32" s="24">
        <v>2054</v>
      </c>
      <c r="P32" s="26" t="s">
        <v>14</v>
      </c>
    </row>
    <row r="33" spans="1:16" ht="12" customHeight="1">
      <c r="A33" s="53">
        <v>4</v>
      </c>
      <c r="B33" s="7">
        <v>30.63</v>
      </c>
      <c r="C33" s="20">
        <v>21753</v>
      </c>
      <c r="D33" s="20">
        <v>93929</v>
      </c>
      <c r="E33" s="293">
        <f>((D33-D32)/+D32)*100</f>
        <v>3.3663475294376584</v>
      </c>
      <c r="F33" s="27">
        <v>4.3</v>
      </c>
      <c r="G33" s="20">
        <v>3067</v>
      </c>
      <c r="H33" s="22" t="s">
        <v>14</v>
      </c>
      <c r="I33" s="281">
        <v>54</v>
      </c>
      <c r="J33" s="23">
        <v>143.23</v>
      </c>
      <c r="K33" s="24">
        <v>104293</v>
      </c>
      <c r="L33" s="24">
        <v>298581</v>
      </c>
      <c r="M33" s="293">
        <f>((L33-L32)/+L32)*100</f>
        <v>1.473257070614384</v>
      </c>
      <c r="N33" s="25">
        <v>2.9</v>
      </c>
      <c r="O33" s="24">
        <v>2085</v>
      </c>
      <c r="P33" s="26" t="s">
        <v>14</v>
      </c>
    </row>
    <row r="34" spans="1:16" ht="12" customHeight="1">
      <c r="A34" s="53">
        <v>5</v>
      </c>
      <c r="B34" s="7">
        <v>30.63</v>
      </c>
      <c r="C34" s="20">
        <v>22265</v>
      </c>
      <c r="D34" s="20">
        <v>96988</v>
      </c>
      <c r="E34" s="293">
        <f>((D34-D33)/+D33)*100</f>
        <v>3.256715178485878</v>
      </c>
      <c r="F34" s="27">
        <v>4.4</v>
      </c>
      <c r="G34" s="20">
        <v>3166</v>
      </c>
      <c r="H34" s="22" t="s">
        <v>23</v>
      </c>
      <c r="I34" s="281">
        <v>55</v>
      </c>
      <c r="J34" s="23">
        <v>143.23</v>
      </c>
      <c r="K34" s="24">
        <v>108346</v>
      </c>
      <c r="L34" s="24">
        <v>300822</v>
      </c>
      <c r="M34" s="293">
        <f>((L34-L33)/+L33)*100</f>
        <v>0.7505501019823766</v>
      </c>
      <c r="N34" s="25">
        <v>2.8</v>
      </c>
      <c r="O34" s="24">
        <v>2100</v>
      </c>
      <c r="P34" s="22" t="s">
        <v>24</v>
      </c>
    </row>
    <row r="35" spans="1:16" ht="12" customHeight="1">
      <c r="A35" s="53">
        <v>6</v>
      </c>
      <c r="B35" s="7">
        <v>30.63</v>
      </c>
      <c r="C35" s="20">
        <v>22931</v>
      </c>
      <c r="D35" s="20">
        <v>98841</v>
      </c>
      <c r="E35" s="293">
        <f>((D35-D34)/+D34)*100</f>
        <v>1.910545634511486</v>
      </c>
      <c r="F35" s="27">
        <v>4.3</v>
      </c>
      <c r="G35" s="20">
        <v>3227</v>
      </c>
      <c r="H35" s="22" t="s">
        <v>13</v>
      </c>
      <c r="I35" s="281">
        <v>56</v>
      </c>
      <c r="J35" s="23">
        <v>143.23</v>
      </c>
      <c r="K35" s="24">
        <v>109808</v>
      </c>
      <c r="L35" s="24">
        <v>303093</v>
      </c>
      <c r="M35" s="293">
        <f>((L35-L34)/+L34)*100</f>
        <v>0.7549314877236373</v>
      </c>
      <c r="N35" s="25">
        <v>2.8</v>
      </c>
      <c r="O35" s="24">
        <v>2116</v>
      </c>
      <c r="P35" s="22" t="s">
        <v>12</v>
      </c>
    </row>
    <row r="36" spans="1:16" ht="12" customHeight="1">
      <c r="A36" s="53"/>
      <c r="B36" s="7"/>
      <c r="C36" s="7"/>
      <c r="D36" s="7"/>
      <c r="E36" s="294"/>
      <c r="F36" s="27"/>
      <c r="G36" s="7"/>
      <c r="H36" s="22"/>
      <c r="I36" s="281"/>
      <c r="J36" s="23"/>
      <c r="M36" s="294"/>
      <c r="P36" s="26"/>
    </row>
    <row r="37" spans="1:16" ht="12" customHeight="1">
      <c r="A37" s="53">
        <v>7</v>
      </c>
      <c r="B37" s="7">
        <v>30.63</v>
      </c>
      <c r="C37" s="20">
        <v>23347</v>
      </c>
      <c r="D37" s="20">
        <v>100695</v>
      </c>
      <c r="E37" s="293">
        <f>((D37-D35)/+D35)*100</f>
        <v>1.8757398245667283</v>
      </c>
      <c r="F37" s="27">
        <v>4.3</v>
      </c>
      <c r="G37" s="20">
        <v>3287</v>
      </c>
      <c r="H37" s="22" t="s">
        <v>14</v>
      </c>
      <c r="I37" s="497">
        <v>57</v>
      </c>
      <c r="J37" s="23">
        <v>143.23</v>
      </c>
      <c r="K37" s="24">
        <v>111053</v>
      </c>
      <c r="L37" s="24">
        <v>305392</v>
      </c>
      <c r="M37" s="293">
        <f>((L37-L35)/+L35)*100</f>
        <v>0.7585130636471313</v>
      </c>
      <c r="N37" s="25">
        <v>2.7</v>
      </c>
      <c r="O37" s="24">
        <v>2132</v>
      </c>
      <c r="P37" s="26" t="s">
        <v>14</v>
      </c>
    </row>
    <row r="38" spans="1:16" ht="12" customHeight="1">
      <c r="A38" s="53">
        <v>8</v>
      </c>
      <c r="B38" s="7">
        <v>30.63</v>
      </c>
      <c r="C38" s="20">
        <v>24264</v>
      </c>
      <c r="D38" s="20">
        <v>105020</v>
      </c>
      <c r="E38" s="293">
        <f>((D38-D37)/+D37)*100</f>
        <v>4.295148716420875</v>
      </c>
      <c r="F38" s="27">
        <v>4.3</v>
      </c>
      <c r="G38" s="20">
        <v>3429</v>
      </c>
      <c r="H38" s="22" t="s">
        <v>14</v>
      </c>
      <c r="I38" s="281">
        <v>58</v>
      </c>
      <c r="J38" s="23">
        <v>143.23</v>
      </c>
      <c r="K38" s="24">
        <v>112694</v>
      </c>
      <c r="L38" s="24">
        <v>307196</v>
      </c>
      <c r="M38" s="293">
        <f>((L38-L37)/+L37)*100</f>
        <v>0.5907161942683502</v>
      </c>
      <c r="N38" s="25">
        <v>2.7</v>
      </c>
      <c r="O38" s="24">
        <v>2145</v>
      </c>
      <c r="P38" s="26" t="s">
        <v>14</v>
      </c>
    </row>
    <row r="39" spans="1:16" ht="12" customHeight="1">
      <c r="A39" s="53">
        <v>9</v>
      </c>
      <c r="B39" s="7">
        <v>30.63</v>
      </c>
      <c r="C39" s="20">
        <v>25182</v>
      </c>
      <c r="D39" s="20">
        <v>102501</v>
      </c>
      <c r="E39" s="293">
        <f>((D39-D38)/+D38)*100</f>
        <v>-2.3985907446200723</v>
      </c>
      <c r="F39" s="27">
        <v>4.1</v>
      </c>
      <c r="G39" s="20">
        <v>3346</v>
      </c>
      <c r="H39" s="22" t="s">
        <v>14</v>
      </c>
      <c r="I39" s="497">
        <v>59</v>
      </c>
      <c r="J39" s="23">
        <v>143.23</v>
      </c>
      <c r="K39" s="24">
        <v>114312</v>
      </c>
      <c r="L39" s="24">
        <v>309485</v>
      </c>
      <c r="M39" s="293">
        <f>((L39-L38)/+L38)*100</f>
        <v>0.7451268896730426</v>
      </c>
      <c r="N39" s="25">
        <v>2.7</v>
      </c>
      <c r="O39" s="24">
        <v>2161</v>
      </c>
      <c r="P39" s="26" t="s">
        <v>14</v>
      </c>
    </row>
    <row r="40" spans="1:16" ht="12" customHeight="1">
      <c r="A40" s="53">
        <v>10</v>
      </c>
      <c r="B40" s="7">
        <v>49.29</v>
      </c>
      <c r="C40" s="20">
        <v>23784</v>
      </c>
      <c r="D40" s="20">
        <v>103405</v>
      </c>
      <c r="E40" s="293">
        <f>((D40-D39)/+D39)*100</f>
        <v>0.8819426151939982</v>
      </c>
      <c r="F40" s="27">
        <v>4.3</v>
      </c>
      <c r="G40" s="20">
        <v>2098</v>
      </c>
      <c r="H40" s="22" t="s">
        <v>25</v>
      </c>
      <c r="I40" s="281">
        <v>60</v>
      </c>
      <c r="J40" s="23">
        <v>143.23</v>
      </c>
      <c r="K40" s="24">
        <v>113937</v>
      </c>
      <c r="L40" s="24">
        <v>312241</v>
      </c>
      <c r="M40" s="293">
        <f>((L40-L39)/+L39)*100</f>
        <v>0.890511656461541</v>
      </c>
      <c r="N40" s="25">
        <v>2.7</v>
      </c>
      <c r="O40" s="24">
        <v>2180</v>
      </c>
      <c r="P40" s="22" t="s">
        <v>26</v>
      </c>
    </row>
    <row r="41" spans="1:16" ht="12" customHeight="1">
      <c r="A41" s="53">
        <v>11</v>
      </c>
      <c r="B41" s="7">
        <v>49.29</v>
      </c>
      <c r="C41" s="20">
        <v>24380</v>
      </c>
      <c r="D41" s="20">
        <v>105079</v>
      </c>
      <c r="E41" s="293">
        <f>((D41-D40)/+D40)*100</f>
        <v>1.6188772303080121</v>
      </c>
      <c r="F41" s="27">
        <v>4.3</v>
      </c>
      <c r="G41" s="20">
        <v>2132</v>
      </c>
      <c r="H41" s="22" t="s">
        <v>13</v>
      </c>
      <c r="I41" s="497">
        <v>61</v>
      </c>
      <c r="J41" s="23">
        <v>143.23</v>
      </c>
      <c r="K41" s="24">
        <v>114728</v>
      </c>
      <c r="L41" s="24">
        <v>313009</v>
      </c>
      <c r="M41" s="293">
        <f>((L41-L40)/+L40)*100</f>
        <v>0.2459638548428938</v>
      </c>
      <c r="N41" s="25">
        <v>2.7</v>
      </c>
      <c r="O41" s="24">
        <v>2185</v>
      </c>
      <c r="P41" s="22" t="s">
        <v>12</v>
      </c>
    </row>
    <row r="42" spans="1:16" ht="12" customHeight="1">
      <c r="A42" s="53"/>
      <c r="B42" s="7"/>
      <c r="C42" s="7"/>
      <c r="D42" s="7"/>
      <c r="E42" s="294"/>
      <c r="F42" s="27"/>
      <c r="G42" s="7"/>
      <c r="H42" s="22"/>
      <c r="I42" s="281"/>
      <c r="J42" s="23"/>
      <c r="M42" s="294"/>
      <c r="P42" s="26"/>
    </row>
    <row r="43" spans="1:16" ht="12" customHeight="1">
      <c r="A43" s="53">
        <v>12</v>
      </c>
      <c r="B43" s="7">
        <v>49.29</v>
      </c>
      <c r="C43" s="20">
        <v>25617</v>
      </c>
      <c r="D43" s="20">
        <v>105373</v>
      </c>
      <c r="E43" s="293">
        <f>((D43-D41)/+D41)*100</f>
        <v>0.27978949171575673</v>
      </c>
      <c r="F43" s="27">
        <v>4.1</v>
      </c>
      <c r="G43" s="20">
        <v>2138</v>
      </c>
      <c r="H43" s="22" t="s">
        <v>14</v>
      </c>
      <c r="I43" s="281">
        <v>62</v>
      </c>
      <c r="J43" s="23">
        <v>143.23</v>
      </c>
      <c r="K43" s="24">
        <v>116051</v>
      </c>
      <c r="L43" s="24">
        <v>314691</v>
      </c>
      <c r="M43" s="293">
        <f>((L43-L41)/+L41)*100</f>
        <v>0.5373647403109815</v>
      </c>
      <c r="N43" s="25">
        <v>2.7</v>
      </c>
      <c r="O43" s="24">
        <v>2197</v>
      </c>
      <c r="P43" s="26" t="s">
        <v>14</v>
      </c>
    </row>
    <row r="44" spans="1:16" ht="12" customHeight="1">
      <c r="A44" s="53">
        <v>13</v>
      </c>
      <c r="B44" s="7">
        <v>49.29</v>
      </c>
      <c r="C44" s="20">
        <v>24680</v>
      </c>
      <c r="D44" s="20">
        <v>105450</v>
      </c>
      <c r="E44" s="293">
        <f>((D44-D43)/+D43)*100</f>
        <v>0.07307374754443738</v>
      </c>
      <c r="F44" s="27">
        <v>4.3</v>
      </c>
      <c r="G44" s="20">
        <v>2139</v>
      </c>
      <c r="H44" s="22" t="s">
        <v>14</v>
      </c>
      <c r="I44" s="497">
        <v>63</v>
      </c>
      <c r="J44" s="23">
        <v>144.52</v>
      </c>
      <c r="K44" s="24">
        <v>117526</v>
      </c>
      <c r="L44" s="24">
        <v>316571</v>
      </c>
      <c r="M44" s="293">
        <f>((L44-L43)/+L43)*100</f>
        <v>0.5974114289890718</v>
      </c>
      <c r="N44" s="25">
        <v>2.7</v>
      </c>
      <c r="O44" s="24">
        <v>2190</v>
      </c>
      <c r="P44" s="26" t="s">
        <v>14</v>
      </c>
    </row>
    <row r="45" spans="1:16" ht="12" customHeight="1">
      <c r="A45" s="53">
        <v>14</v>
      </c>
      <c r="B45" s="7">
        <v>49.29</v>
      </c>
      <c r="C45" s="20">
        <v>24800</v>
      </c>
      <c r="D45" s="20">
        <v>105900</v>
      </c>
      <c r="E45" s="293">
        <f>((D45-D44)/+D44)*100</f>
        <v>0.42674253200568996</v>
      </c>
      <c r="F45" s="27">
        <v>4.3</v>
      </c>
      <c r="G45" s="20">
        <v>2149</v>
      </c>
      <c r="H45" s="22" t="s">
        <v>14</v>
      </c>
      <c r="I45" s="282" t="s">
        <v>27</v>
      </c>
      <c r="J45" s="23"/>
      <c r="K45" s="24"/>
      <c r="L45" s="24"/>
      <c r="M45" s="293"/>
      <c r="N45" s="25"/>
      <c r="O45" s="24"/>
      <c r="P45" s="26"/>
    </row>
    <row r="46" spans="1:16" ht="12" customHeight="1">
      <c r="A46" s="53">
        <v>15</v>
      </c>
      <c r="B46" s="7">
        <v>49.29</v>
      </c>
      <c r="C46" s="20">
        <v>25450</v>
      </c>
      <c r="D46" s="20">
        <v>106644</v>
      </c>
      <c r="E46" s="293">
        <f>((D46-D45)/+D45)*100</f>
        <v>0.7025495750708215</v>
      </c>
      <c r="F46" s="27">
        <v>4.2</v>
      </c>
      <c r="G46" s="20">
        <v>2164</v>
      </c>
      <c r="H46" s="22" t="s">
        <v>28</v>
      </c>
      <c r="I46" s="281" t="s">
        <v>17</v>
      </c>
      <c r="J46" s="23">
        <v>144.68</v>
      </c>
      <c r="K46" s="24">
        <v>119025</v>
      </c>
      <c r="L46" s="24">
        <v>317886</v>
      </c>
      <c r="M46" s="293">
        <f>((L46-L44)/+L44)*100</f>
        <v>0.41538864899185335</v>
      </c>
      <c r="N46" s="25">
        <v>2.7</v>
      </c>
      <c r="O46" s="24">
        <v>2197</v>
      </c>
      <c r="P46" s="22" t="s">
        <v>14</v>
      </c>
    </row>
    <row r="47" spans="1:16" ht="12" customHeight="1">
      <c r="A47" s="53">
        <v>16</v>
      </c>
      <c r="B47" s="7">
        <v>49.29</v>
      </c>
      <c r="C47" s="20">
        <v>25425</v>
      </c>
      <c r="D47" s="20">
        <v>106770</v>
      </c>
      <c r="E47" s="293">
        <f>((D47-D46)/+D46)*100</f>
        <v>0.11815010689771577</v>
      </c>
      <c r="F47" s="27">
        <v>4.2</v>
      </c>
      <c r="G47" s="20">
        <v>2166</v>
      </c>
      <c r="H47" s="22" t="s">
        <v>13</v>
      </c>
      <c r="I47" s="281">
        <v>2</v>
      </c>
      <c r="J47" s="23">
        <v>144.68</v>
      </c>
      <c r="K47" s="24">
        <v>121022</v>
      </c>
      <c r="L47" s="24">
        <v>317069</v>
      </c>
      <c r="M47" s="293">
        <f>((L47-L46)/+L46)*100</f>
        <v>-0.2570103747884462</v>
      </c>
      <c r="N47" s="25">
        <v>2.6</v>
      </c>
      <c r="O47" s="24">
        <v>2192</v>
      </c>
      <c r="P47" s="22" t="s">
        <v>29</v>
      </c>
    </row>
    <row r="48" spans="1:16" ht="12" customHeight="1">
      <c r="A48" s="53"/>
      <c r="B48" s="7"/>
      <c r="C48" s="7"/>
      <c r="D48" s="7"/>
      <c r="E48" s="294"/>
      <c r="F48" s="27"/>
      <c r="G48" s="7"/>
      <c r="H48" s="22"/>
      <c r="I48" s="281">
        <v>3</v>
      </c>
      <c r="J48" s="23">
        <v>144.68</v>
      </c>
      <c r="K48" s="24">
        <v>122369</v>
      </c>
      <c r="L48" s="24">
        <v>317852</v>
      </c>
      <c r="M48" s="293">
        <f>((L48-L47)/+L47)*100</f>
        <v>0.24694940218059788</v>
      </c>
      <c r="N48" s="25">
        <v>2.6</v>
      </c>
      <c r="O48" s="24">
        <v>2197</v>
      </c>
      <c r="P48" s="22" t="s">
        <v>12</v>
      </c>
    </row>
    <row r="49" spans="1:16" ht="12" customHeight="1">
      <c r="A49" s="53">
        <v>17</v>
      </c>
      <c r="B49" s="29">
        <v>135.35</v>
      </c>
      <c r="C49" s="20">
        <v>34547</v>
      </c>
      <c r="D49" s="20">
        <v>141619</v>
      </c>
      <c r="E49" s="293">
        <f>((D49-D47)/+D47)*100</f>
        <v>32.639318160531985</v>
      </c>
      <c r="F49" s="27">
        <v>4.1</v>
      </c>
      <c r="G49" s="20">
        <v>1046</v>
      </c>
      <c r="H49" s="22" t="s">
        <v>14</v>
      </c>
      <c r="I49" s="281"/>
      <c r="J49" s="23"/>
      <c r="M49" s="293"/>
      <c r="P49" s="26"/>
    </row>
    <row r="50" spans="1:16" ht="12" customHeight="1">
      <c r="A50" s="53">
        <v>18</v>
      </c>
      <c r="B50" s="29">
        <v>135.35</v>
      </c>
      <c r="C50" s="20">
        <v>34838</v>
      </c>
      <c r="D50" s="20">
        <v>139941</v>
      </c>
      <c r="E50" s="293">
        <f>((D50-D49)/+D49)*100</f>
        <v>-1.1848692618928252</v>
      </c>
      <c r="F50" s="27">
        <v>4</v>
      </c>
      <c r="G50" s="20">
        <v>1034</v>
      </c>
      <c r="H50" s="22" t="s">
        <v>14</v>
      </c>
      <c r="I50" s="281">
        <v>4</v>
      </c>
      <c r="J50" s="23">
        <v>144.68</v>
      </c>
      <c r="K50" s="24">
        <v>123710</v>
      </c>
      <c r="L50" s="24">
        <v>317954</v>
      </c>
      <c r="M50" s="293">
        <f>((L50-L48)/+L48)*100</f>
        <v>0.03209040685602104</v>
      </c>
      <c r="N50" s="25">
        <v>2.6</v>
      </c>
      <c r="O50" s="24">
        <v>2198</v>
      </c>
      <c r="P50" s="26" t="s">
        <v>14</v>
      </c>
    </row>
    <row r="51" spans="1:16" ht="12" customHeight="1">
      <c r="A51" s="53">
        <v>19</v>
      </c>
      <c r="B51" s="29">
        <v>135.35</v>
      </c>
      <c r="C51" s="20">
        <v>34330</v>
      </c>
      <c r="D51" s="20">
        <v>139256</v>
      </c>
      <c r="E51" s="293">
        <f>((D51-D50)/+D50)*100</f>
        <v>-0.4894920002000844</v>
      </c>
      <c r="F51" s="27">
        <v>4.1</v>
      </c>
      <c r="G51" s="20">
        <v>1029</v>
      </c>
      <c r="H51" s="22" t="s">
        <v>14</v>
      </c>
      <c r="I51" s="281">
        <v>5</v>
      </c>
      <c r="J51" s="23">
        <v>144.68</v>
      </c>
      <c r="K51" s="24">
        <v>125258</v>
      </c>
      <c r="L51" s="24">
        <v>319150</v>
      </c>
      <c r="M51" s="293">
        <f>((L51-L50)/+L50)*100</f>
        <v>0.3761550412952817</v>
      </c>
      <c r="N51" s="25">
        <v>2.6</v>
      </c>
      <c r="O51" s="24">
        <v>2206</v>
      </c>
      <c r="P51" s="26" t="s">
        <v>14</v>
      </c>
    </row>
    <row r="52" spans="1:16" ht="12" customHeight="1">
      <c r="A52" s="53">
        <v>20</v>
      </c>
      <c r="B52" s="29">
        <v>135.35</v>
      </c>
      <c r="C52" s="20">
        <v>22237</v>
      </c>
      <c r="D52" s="20">
        <v>111236</v>
      </c>
      <c r="E52" s="524">
        <f>((D52-D51)/+D51)*100</f>
        <v>-20.121215602918365</v>
      </c>
      <c r="F52" s="27">
        <v>5</v>
      </c>
      <c r="G52" s="20">
        <v>822</v>
      </c>
      <c r="H52" s="22" t="s">
        <v>14</v>
      </c>
      <c r="I52" s="281">
        <v>6</v>
      </c>
      <c r="J52" s="23">
        <v>144.68</v>
      </c>
      <c r="K52" s="24">
        <v>126837</v>
      </c>
      <c r="L52" s="24">
        <v>320433</v>
      </c>
      <c r="M52" s="293">
        <f>((L52-L51)/+L51)*100</f>
        <v>0.4020053266489112</v>
      </c>
      <c r="N52" s="25">
        <v>2.5</v>
      </c>
      <c r="O52" s="24">
        <v>2215</v>
      </c>
      <c r="P52" s="22" t="s">
        <v>14</v>
      </c>
    </row>
    <row r="53" spans="1:16" ht="12" customHeight="1">
      <c r="A53" s="53">
        <v>21</v>
      </c>
      <c r="B53" s="29">
        <v>135.35</v>
      </c>
      <c r="C53" s="20">
        <v>31255</v>
      </c>
      <c r="D53" s="20">
        <v>136420</v>
      </c>
      <c r="E53" s="293">
        <f>((D53-D52)/+D52)*100</f>
        <v>22.640152468625267</v>
      </c>
      <c r="F53" s="27">
        <v>4.4</v>
      </c>
      <c r="G53" s="20">
        <v>1008</v>
      </c>
      <c r="H53" s="22" t="s">
        <v>14</v>
      </c>
      <c r="I53" s="281">
        <v>7</v>
      </c>
      <c r="J53" s="23">
        <v>144.68</v>
      </c>
      <c r="K53" s="24">
        <v>129298</v>
      </c>
      <c r="L53" s="24">
        <v>321999</v>
      </c>
      <c r="M53" s="293">
        <f>((L53-L52)/+L52)*100</f>
        <v>0.4887137092621546</v>
      </c>
      <c r="N53" s="25">
        <v>2.5</v>
      </c>
      <c r="O53" s="24">
        <v>2226</v>
      </c>
      <c r="P53" s="22" t="s">
        <v>31</v>
      </c>
    </row>
    <row r="54" spans="1:16" ht="12" customHeight="1">
      <c r="A54" s="53"/>
      <c r="B54" s="29"/>
      <c r="C54" s="7"/>
      <c r="D54" s="7"/>
      <c r="E54" s="294"/>
      <c r="F54" s="27"/>
      <c r="G54" s="7"/>
      <c r="H54" s="22"/>
      <c r="I54" s="281">
        <v>8</v>
      </c>
      <c r="J54" s="23">
        <v>144.68</v>
      </c>
      <c r="K54" s="24">
        <v>135258</v>
      </c>
      <c r="L54" s="24">
        <v>322415</v>
      </c>
      <c r="M54" s="293">
        <f>((L54-L53)/+L53)*100</f>
        <v>0.12919294780418572</v>
      </c>
      <c r="N54" s="25">
        <v>2.4</v>
      </c>
      <c r="O54" s="24">
        <v>2228</v>
      </c>
      <c r="P54" s="22" t="s">
        <v>12</v>
      </c>
    </row>
    <row r="55" spans="1:16" ht="12" customHeight="1">
      <c r="A55" s="53">
        <v>22</v>
      </c>
      <c r="B55" s="29">
        <v>135.35</v>
      </c>
      <c r="C55" s="20">
        <v>34513</v>
      </c>
      <c r="D55" s="20">
        <v>147120</v>
      </c>
      <c r="E55" s="293">
        <f>((D55-D53)/+D53)*100</f>
        <v>7.843424717783316</v>
      </c>
      <c r="F55" s="27">
        <v>4.3</v>
      </c>
      <c r="G55" s="20">
        <v>1087</v>
      </c>
      <c r="H55" s="22" t="s">
        <v>30</v>
      </c>
      <c r="I55" s="281"/>
      <c r="J55" s="23"/>
      <c r="M55" s="293"/>
      <c r="P55" s="26"/>
    </row>
    <row r="56" spans="1:16" ht="12" customHeight="1">
      <c r="A56" s="53">
        <v>23</v>
      </c>
      <c r="B56" s="29">
        <v>135.35</v>
      </c>
      <c r="C56" s="20">
        <v>37155</v>
      </c>
      <c r="D56" s="20">
        <v>156001</v>
      </c>
      <c r="E56" s="293">
        <f>((D56-D55)/+D55)*100</f>
        <v>6.036568787384448</v>
      </c>
      <c r="F56" s="27">
        <v>4.2</v>
      </c>
      <c r="G56" s="20">
        <v>1153</v>
      </c>
      <c r="H56" s="22" t="s">
        <v>13</v>
      </c>
      <c r="I56" s="281">
        <v>9</v>
      </c>
      <c r="J56" s="23">
        <v>144.68</v>
      </c>
      <c r="K56" s="24">
        <v>132877</v>
      </c>
      <c r="L56" s="24">
        <v>324635</v>
      </c>
      <c r="M56" s="293">
        <f>((L56-L54)/+L54)*100</f>
        <v>0.6885535722593552</v>
      </c>
      <c r="N56" s="25">
        <v>2.4</v>
      </c>
      <c r="O56" s="24">
        <v>2244</v>
      </c>
      <c r="P56" s="26" t="s">
        <v>14</v>
      </c>
    </row>
    <row r="57" spans="1:16" ht="12" customHeight="1">
      <c r="A57" s="53">
        <v>24</v>
      </c>
      <c r="B57" s="29">
        <v>135.35</v>
      </c>
      <c r="C57" s="20">
        <v>38907</v>
      </c>
      <c r="D57" s="20">
        <v>159272</v>
      </c>
      <c r="E57" s="293">
        <f>((D57-D56)/+D56)*100</f>
        <v>2.0967814308882637</v>
      </c>
      <c r="F57" s="27">
        <v>4.1</v>
      </c>
      <c r="G57" s="20">
        <v>1177</v>
      </c>
      <c r="H57" s="22" t="s">
        <v>14</v>
      </c>
      <c r="I57" s="281">
        <v>10</v>
      </c>
      <c r="J57" s="30">
        <v>144.95</v>
      </c>
      <c r="K57" s="24">
        <v>134010</v>
      </c>
      <c r="L57" s="24">
        <v>325431</v>
      </c>
      <c r="M57" s="293">
        <f>((L57-L56)/+L56)*100</f>
        <v>0.24519845364794307</v>
      </c>
      <c r="N57" s="25">
        <v>2.4</v>
      </c>
      <c r="O57" s="24">
        <v>2245</v>
      </c>
      <c r="P57" s="26" t="s">
        <v>14</v>
      </c>
    </row>
    <row r="58" spans="1:16" ht="12" customHeight="1">
      <c r="A58" s="53">
        <v>25</v>
      </c>
      <c r="B58" s="29">
        <v>135.35</v>
      </c>
      <c r="C58" s="20">
        <v>39343</v>
      </c>
      <c r="D58" s="20">
        <v>161640</v>
      </c>
      <c r="E58" s="293">
        <f>((D58-D57)/+D57)*100</f>
        <v>1.4867647797478527</v>
      </c>
      <c r="F58" s="27">
        <v>4.1</v>
      </c>
      <c r="G58" s="20">
        <v>1194</v>
      </c>
      <c r="H58" s="22" t="s">
        <v>32</v>
      </c>
      <c r="I58" s="281">
        <v>11</v>
      </c>
      <c r="J58" s="30">
        <v>144.95</v>
      </c>
      <c r="K58" s="24">
        <v>135638</v>
      </c>
      <c r="L58" s="24">
        <v>326218</v>
      </c>
      <c r="M58" s="293">
        <f>((L58-L57)/+L57)*100</f>
        <v>0.24183313820748484</v>
      </c>
      <c r="N58" s="25">
        <v>2.4</v>
      </c>
      <c r="O58" s="24">
        <v>2251</v>
      </c>
      <c r="P58" s="22" t="s">
        <v>14</v>
      </c>
    </row>
    <row r="59" spans="1:16" ht="12" customHeight="1">
      <c r="A59" s="53">
        <v>26</v>
      </c>
      <c r="B59" s="29">
        <v>135.35</v>
      </c>
      <c r="C59" s="20">
        <v>42043</v>
      </c>
      <c r="D59" s="20">
        <v>166099</v>
      </c>
      <c r="E59" s="293">
        <f>((D59-D58)/+D58)*100</f>
        <v>2.7585993565949023</v>
      </c>
      <c r="F59" s="27">
        <v>4</v>
      </c>
      <c r="G59" s="20">
        <v>1227</v>
      </c>
      <c r="H59" s="22" t="s">
        <v>13</v>
      </c>
      <c r="I59" s="281">
        <v>12</v>
      </c>
      <c r="J59" s="30">
        <v>144.95</v>
      </c>
      <c r="K59" s="24">
        <v>139997</v>
      </c>
      <c r="L59" s="24">
        <v>330654</v>
      </c>
      <c r="M59" s="293">
        <f>((L59-L58)/+L58)*100</f>
        <v>1.3598268642441558</v>
      </c>
      <c r="N59" s="25">
        <v>2.4</v>
      </c>
      <c r="O59" s="24">
        <v>2218</v>
      </c>
      <c r="P59" s="22" t="s">
        <v>33</v>
      </c>
    </row>
    <row r="60" spans="1:16" ht="12" customHeight="1">
      <c r="A60" s="53"/>
      <c r="B60" s="29"/>
      <c r="C60" s="7"/>
      <c r="D60" s="7"/>
      <c r="E60" s="294"/>
      <c r="F60" s="27"/>
      <c r="G60" s="7"/>
      <c r="H60" s="22"/>
      <c r="I60" s="281">
        <v>13</v>
      </c>
      <c r="J60" s="30">
        <v>144.95</v>
      </c>
      <c r="K60" s="24">
        <v>142065</v>
      </c>
      <c r="L60" s="24">
        <v>333165</v>
      </c>
      <c r="M60" s="293">
        <f>((L60-L59)/+L59)*100</f>
        <v>0.7594040900760312</v>
      </c>
      <c r="N60" s="25">
        <v>2.3</v>
      </c>
      <c r="O60" s="24">
        <v>2298</v>
      </c>
      <c r="P60" s="26" t="s">
        <v>12</v>
      </c>
    </row>
    <row r="61" spans="1:16" ht="12" customHeight="1">
      <c r="A61" s="53">
        <v>27</v>
      </c>
      <c r="B61" s="29">
        <v>135.35</v>
      </c>
      <c r="C61" s="20">
        <v>39970</v>
      </c>
      <c r="D61" s="20">
        <v>166447</v>
      </c>
      <c r="E61" s="293">
        <f>((D61-D59)/+D59)*100</f>
        <v>0.20951360333295202</v>
      </c>
      <c r="F61" s="27">
        <v>4.2</v>
      </c>
      <c r="G61" s="20">
        <v>1230</v>
      </c>
      <c r="H61" s="31" t="s">
        <v>34</v>
      </c>
      <c r="I61" s="281"/>
      <c r="J61" s="30"/>
      <c r="K61" s="24"/>
      <c r="L61" s="24"/>
      <c r="M61" s="293"/>
      <c r="N61" s="25"/>
      <c r="O61" s="24"/>
      <c r="P61" s="22"/>
    </row>
    <row r="62" spans="1:16" ht="12" customHeight="1">
      <c r="A62" s="53">
        <v>28</v>
      </c>
      <c r="B62" s="29">
        <v>135.35</v>
      </c>
      <c r="C62" s="20">
        <v>43503</v>
      </c>
      <c r="D62" s="20">
        <v>171668</v>
      </c>
      <c r="E62" s="293">
        <f>((D62-D61)/+D61)*100</f>
        <v>3.136734215696288</v>
      </c>
      <c r="F62" s="27">
        <v>3.9</v>
      </c>
      <c r="G62" s="20">
        <v>1268</v>
      </c>
      <c r="H62" s="31" t="s">
        <v>35</v>
      </c>
      <c r="I62" s="281">
        <v>14</v>
      </c>
      <c r="J62" s="30">
        <v>144.97</v>
      </c>
      <c r="K62" s="24">
        <v>143310</v>
      </c>
      <c r="L62" s="24">
        <v>334325</v>
      </c>
      <c r="M62" s="293">
        <f>((L62-L60)/+L60)*100</f>
        <v>0.34817582879354075</v>
      </c>
      <c r="N62" s="25">
        <v>2.3</v>
      </c>
      <c r="O62" s="24">
        <v>2306</v>
      </c>
      <c r="P62" s="22" t="s">
        <v>14</v>
      </c>
    </row>
    <row r="63" spans="1:16" ht="12" customHeight="1">
      <c r="A63" s="53">
        <v>29</v>
      </c>
      <c r="B63" s="29">
        <v>135.35</v>
      </c>
      <c r="C63" s="20">
        <v>44635</v>
      </c>
      <c r="D63" s="20">
        <v>175669</v>
      </c>
      <c r="E63" s="293">
        <f>((D63-D62)/+D62)*100</f>
        <v>2.3306615094251697</v>
      </c>
      <c r="F63" s="27">
        <v>3.9</v>
      </c>
      <c r="G63" s="20">
        <v>1298</v>
      </c>
      <c r="H63" s="22" t="s">
        <v>14</v>
      </c>
      <c r="I63" s="281">
        <v>15</v>
      </c>
      <c r="J63" s="23">
        <v>144.97</v>
      </c>
      <c r="K63" s="9">
        <v>144212</v>
      </c>
      <c r="L63" s="9">
        <v>334974</v>
      </c>
      <c r="M63" s="293">
        <f>((L63-L62)/+L62)*100</f>
        <v>0.19412248560532416</v>
      </c>
      <c r="N63" s="25">
        <v>2.3</v>
      </c>
      <c r="O63" s="9">
        <v>2311</v>
      </c>
      <c r="P63" s="22" t="s">
        <v>14</v>
      </c>
    </row>
    <row r="64" spans="1:16" ht="12" customHeight="1">
      <c r="A64" s="53">
        <v>30</v>
      </c>
      <c r="B64" s="29">
        <v>135.35</v>
      </c>
      <c r="C64" s="20">
        <v>44773</v>
      </c>
      <c r="D64" s="20">
        <v>180146</v>
      </c>
      <c r="E64" s="293">
        <f>((D64-D63)/+D63)*100</f>
        <v>2.548542998480096</v>
      </c>
      <c r="F64" s="27">
        <v>4</v>
      </c>
      <c r="G64" s="20">
        <v>1331</v>
      </c>
      <c r="H64" s="22" t="s">
        <v>36</v>
      </c>
      <c r="I64" s="281">
        <v>16</v>
      </c>
      <c r="J64" s="23">
        <v>145</v>
      </c>
      <c r="K64" s="24">
        <v>145213</v>
      </c>
      <c r="L64" s="24">
        <v>335861</v>
      </c>
      <c r="M64" s="298">
        <f>((L64-L63)/+L63)*100</f>
        <v>0.2647966707863894</v>
      </c>
      <c r="N64" s="25">
        <v>2.3</v>
      </c>
      <c r="O64" s="24">
        <v>2316</v>
      </c>
      <c r="P64" s="22" t="s">
        <v>629</v>
      </c>
    </row>
    <row r="65" spans="1:16" ht="12" customHeight="1">
      <c r="A65" s="53">
        <v>31</v>
      </c>
      <c r="B65" s="29">
        <v>135.35</v>
      </c>
      <c r="C65" s="20">
        <v>46189</v>
      </c>
      <c r="D65" s="20">
        <v>184487</v>
      </c>
      <c r="E65" s="293">
        <f>((D65-D64)/+D64)*100</f>
        <v>2.409712122389617</v>
      </c>
      <c r="F65" s="27">
        <v>4</v>
      </c>
      <c r="G65" s="20">
        <v>1363</v>
      </c>
      <c r="H65" s="22" t="s">
        <v>12</v>
      </c>
      <c r="I65" s="281">
        <v>17</v>
      </c>
      <c r="J65" s="23">
        <v>264.28</v>
      </c>
      <c r="K65" s="24">
        <v>143609</v>
      </c>
      <c r="L65" s="24">
        <v>333484</v>
      </c>
      <c r="M65" s="298">
        <f>((L65-L64)/+L64)*100</f>
        <v>-0.7077332586992833</v>
      </c>
      <c r="N65" s="25">
        <v>2.3</v>
      </c>
      <c r="O65" s="24">
        <v>1262</v>
      </c>
      <c r="P65" s="22" t="s">
        <v>798</v>
      </c>
    </row>
    <row r="66" spans="1:16" ht="12" customHeight="1">
      <c r="A66" s="53"/>
      <c r="B66" s="29"/>
      <c r="C66" s="20"/>
      <c r="D66" s="20"/>
      <c r="E66" s="293"/>
      <c r="F66" s="27"/>
      <c r="G66" s="20"/>
      <c r="H66" s="22"/>
      <c r="I66" s="281">
        <v>18</v>
      </c>
      <c r="J66" s="23">
        <v>264.28</v>
      </c>
      <c r="K66" s="24">
        <v>144677</v>
      </c>
      <c r="L66" s="24">
        <v>332268</v>
      </c>
      <c r="M66" s="298">
        <f>((L66-L65)/+L65)*100</f>
        <v>-0.3646351848964268</v>
      </c>
      <c r="N66" s="25">
        <v>2.3</v>
      </c>
      <c r="O66" s="24">
        <v>1257</v>
      </c>
      <c r="P66" s="22" t="s">
        <v>12</v>
      </c>
    </row>
    <row r="67" spans="1:16" ht="2.25" customHeight="1">
      <c r="A67" s="500"/>
      <c r="B67" s="32"/>
      <c r="C67" s="32"/>
      <c r="D67" s="32"/>
      <c r="E67" s="295"/>
      <c r="F67" s="32"/>
      <c r="G67" s="32"/>
      <c r="H67" s="33"/>
      <c r="I67" s="498"/>
      <c r="J67" s="32"/>
      <c r="K67" s="32"/>
      <c r="L67" s="32"/>
      <c r="M67" s="300"/>
      <c r="N67" s="32"/>
      <c r="O67" s="32"/>
      <c r="P67" s="22"/>
    </row>
    <row r="68" ht="1.5" customHeight="1">
      <c r="P68" s="401"/>
    </row>
    <row r="69" ht="12" customHeight="1">
      <c r="A69" s="287" t="s">
        <v>37</v>
      </c>
    </row>
    <row r="70" ht="11.25" customHeight="1">
      <c r="A70" s="287" t="s">
        <v>853</v>
      </c>
    </row>
  </sheetData>
  <mergeCells count="1">
    <mergeCell ref="A1:P1"/>
  </mergeCells>
  <printOptions horizontalCentered="1"/>
  <pageMargins left="0.35433070866141736" right="0.35433070866141736" top="0.7874015748031497" bottom="0.5905511811023623" header="0.5118110236220472" footer="0.3937007874015748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0"/>
  <dimension ref="A1:P22"/>
  <sheetViews>
    <sheetView workbookViewId="0" topLeftCell="A1">
      <selection activeCell="F11" sqref="F11"/>
    </sheetView>
  </sheetViews>
  <sheetFormatPr defaultColWidth="9.59765625" defaultRowHeight="13.5"/>
  <cols>
    <col min="1" max="1" width="6" style="7" customWidth="1"/>
    <col min="2" max="2" width="5.3984375" style="108" customWidth="1"/>
    <col min="3" max="3" width="4.3984375" style="7" customWidth="1"/>
    <col min="4" max="4" width="12.19921875" style="7" customWidth="1"/>
    <col min="5" max="5" width="13.59765625" style="7" customWidth="1"/>
    <col min="6" max="6" width="17.3984375" style="7" customWidth="1"/>
    <col min="7" max="7" width="14.59765625" style="7" customWidth="1"/>
    <col min="8" max="8" width="13" style="7" customWidth="1"/>
    <col min="9" max="9" width="11.3984375" style="7" customWidth="1"/>
    <col min="10" max="10" width="13" style="7" customWidth="1"/>
    <col min="11" max="11" width="12.19921875" style="7" customWidth="1"/>
    <col min="12" max="16384" width="9.59765625" style="7" customWidth="1"/>
  </cols>
  <sheetData>
    <row r="1" spans="1:16" ht="18" customHeight="1">
      <c r="A1" s="561" t="s">
        <v>750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108"/>
      <c r="M1" s="133"/>
      <c r="N1" s="133"/>
      <c r="O1" s="133"/>
      <c r="P1" s="133"/>
    </row>
    <row r="2" spans="1:16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08"/>
      <c r="M2" s="133"/>
      <c r="N2" s="133"/>
      <c r="O2" s="133"/>
      <c r="P2" s="133"/>
    </row>
    <row r="3" spans="1:16" s="88" customFormat="1" ht="12" customHeigh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105" t="s">
        <v>648</v>
      </c>
      <c r="L3" s="93"/>
      <c r="M3" s="107"/>
      <c r="N3" s="107"/>
      <c r="O3" s="107"/>
      <c r="P3" s="107"/>
    </row>
    <row r="4" ht="3.75" customHeight="1"/>
    <row r="5" spans="1:11" ht="15.75" customHeight="1">
      <c r="A5" s="156"/>
      <c r="B5" s="157"/>
      <c r="C5" s="158" t="s">
        <v>414</v>
      </c>
      <c r="D5" s="579" t="s">
        <v>562</v>
      </c>
      <c r="E5" s="579"/>
      <c r="F5" s="579"/>
      <c r="G5" s="579"/>
      <c r="H5" s="159"/>
      <c r="I5" s="579" t="s">
        <v>563</v>
      </c>
      <c r="J5" s="579"/>
      <c r="K5" s="580"/>
    </row>
    <row r="6" spans="1:11" ht="15.75" customHeight="1">
      <c r="A6" s="93"/>
      <c r="B6" s="93"/>
      <c r="C6" s="93"/>
      <c r="D6" s="160" t="s">
        <v>564</v>
      </c>
      <c r="E6" s="160" t="s">
        <v>565</v>
      </c>
      <c r="F6" s="160" t="s">
        <v>566</v>
      </c>
      <c r="G6" s="161" t="s">
        <v>567</v>
      </c>
      <c r="H6" s="160" t="s">
        <v>568</v>
      </c>
      <c r="I6" s="605" t="s">
        <v>565</v>
      </c>
      <c r="J6" s="605" t="s">
        <v>569</v>
      </c>
      <c r="K6" s="606" t="s">
        <v>567</v>
      </c>
    </row>
    <row r="7" spans="1:11" ht="15.75" customHeight="1">
      <c r="A7" s="162" t="s">
        <v>39</v>
      </c>
      <c r="B7" s="162"/>
      <c r="C7" s="162"/>
      <c r="D7" s="491" t="s">
        <v>637</v>
      </c>
      <c r="E7" s="163" t="s">
        <v>570</v>
      </c>
      <c r="F7" s="163" t="s">
        <v>571</v>
      </c>
      <c r="G7" s="163" t="s">
        <v>572</v>
      </c>
      <c r="H7" s="104"/>
      <c r="I7" s="583"/>
      <c r="J7" s="583"/>
      <c r="K7" s="575"/>
    </row>
    <row r="8" spans="3:11" ht="6" customHeight="1">
      <c r="C8" s="93"/>
      <c r="D8" s="492"/>
      <c r="E8" s="93"/>
      <c r="F8" s="93"/>
      <c r="G8" s="93"/>
      <c r="H8" s="93"/>
      <c r="I8" s="93"/>
      <c r="J8" s="93"/>
      <c r="K8" s="93"/>
    </row>
    <row r="9" spans="1:15" s="164" customFormat="1" ht="19.5" customHeight="1">
      <c r="A9" s="164" t="s">
        <v>10</v>
      </c>
      <c r="B9" s="165">
        <v>35</v>
      </c>
      <c r="C9" s="165" t="s">
        <v>39</v>
      </c>
      <c r="D9" s="493">
        <v>196288</v>
      </c>
      <c r="E9" s="166">
        <v>50230</v>
      </c>
      <c r="F9" s="166">
        <v>133222</v>
      </c>
      <c r="G9" s="166">
        <v>12836</v>
      </c>
      <c r="H9" s="166">
        <v>54447</v>
      </c>
      <c r="I9" s="167">
        <f>E9/D9*100</f>
        <v>25.589949462015</v>
      </c>
      <c r="J9" s="167">
        <f>F9/D9*100</f>
        <v>67.87067981741114</v>
      </c>
      <c r="K9" s="167">
        <f>G9/D9*100</f>
        <v>6.53937072057385</v>
      </c>
      <c r="M9" s="302"/>
      <c r="N9" s="302"/>
      <c r="O9" s="302"/>
    </row>
    <row r="10" spans="2:15" s="164" customFormat="1" ht="19.5" customHeight="1">
      <c r="B10" s="165">
        <v>40</v>
      </c>
      <c r="D10" s="493">
        <v>217889</v>
      </c>
      <c r="E10" s="166">
        <v>46856</v>
      </c>
      <c r="F10" s="166">
        <v>154699</v>
      </c>
      <c r="G10" s="166">
        <v>15897</v>
      </c>
      <c r="H10" s="166">
        <v>66676</v>
      </c>
      <c r="I10" s="167">
        <f aca="true" t="shared" si="0" ref="I10:I17">E10/D10*100</f>
        <v>21.504527534662145</v>
      </c>
      <c r="J10" s="167">
        <f aca="true" t="shared" si="1" ref="J10:J17">F10/D10*100</f>
        <v>70.99899490107349</v>
      </c>
      <c r="K10" s="167">
        <f aca="true" t="shared" si="2" ref="K10:K17">G10/D10*100</f>
        <v>7.295916728242362</v>
      </c>
      <c r="M10" s="302"/>
      <c r="N10" s="302"/>
      <c r="O10" s="302"/>
    </row>
    <row r="11" spans="2:15" s="164" customFormat="1" ht="19.5" customHeight="1">
      <c r="B11" s="165">
        <v>45</v>
      </c>
      <c r="C11" s="165"/>
      <c r="D11" s="493">
        <v>240481</v>
      </c>
      <c r="E11" s="166">
        <v>50481</v>
      </c>
      <c r="F11" s="166">
        <v>170319</v>
      </c>
      <c r="G11" s="166">
        <v>19588</v>
      </c>
      <c r="H11" s="166">
        <v>80201</v>
      </c>
      <c r="I11" s="167">
        <f t="shared" si="0"/>
        <v>20.99167917631746</v>
      </c>
      <c r="J11" s="167">
        <f t="shared" si="1"/>
        <v>70.82430628615151</v>
      </c>
      <c r="K11" s="167">
        <f t="shared" si="2"/>
        <v>8.145342043654177</v>
      </c>
      <c r="M11" s="302"/>
      <c r="N11" s="302"/>
      <c r="O11" s="302"/>
    </row>
    <row r="12" spans="2:15" s="164" customFormat="1" ht="19.5" customHeight="1">
      <c r="B12" s="165">
        <v>50</v>
      </c>
      <c r="C12" s="165"/>
      <c r="D12" s="493">
        <v>280962</v>
      </c>
      <c r="E12" s="166">
        <v>63065</v>
      </c>
      <c r="F12" s="166">
        <v>193398</v>
      </c>
      <c r="G12" s="166">
        <v>24029</v>
      </c>
      <c r="H12" s="166">
        <v>97469</v>
      </c>
      <c r="I12" s="168">
        <f t="shared" si="0"/>
        <v>22.44609591332636</v>
      </c>
      <c r="J12" s="167">
        <f t="shared" si="1"/>
        <v>68.8342195741773</v>
      </c>
      <c r="K12" s="167">
        <f t="shared" si="2"/>
        <v>8.552402104199144</v>
      </c>
      <c r="M12" s="302"/>
      <c r="N12" s="302"/>
      <c r="O12" s="302"/>
    </row>
    <row r="13" spans="2:15" s="164" customFormat="1" ht="19.5" customHeight="1">
      <c r="B13" s="165">
        <v>55</v>
      </c>
      <c r="C13" s="165"/>
      <c r="D13" s="493">
        <v>300822</v>
      </c>
      <c r="E13" s="166">
        <v>67137</v>
      </c>
      <c r="F13" s="166">
        <v>204125</v>
      </c>
      <c r="G13" s="166">
        <v>28903</v>
      </c>
      <c r="H13" s="166">
        <v>108346</v>
      </c>
      <c r="I13" s="167">
        <f t="shared" si="0"/>
        <v>22.317849093483854</v>
      </c>
      <c r="J13" s="167">
        <f t="shared" si="1"/>
        <v>67.85574193376814</v>
      </c>
      <c r="K13" s="167">
        <f t="shared" si="2"/>
        <v>9.608007393076305</v>
      </c>
      <c r="M13" s="302"/>
      <c r="N13" s="302"/>
      <c r="O13" s="302"/>
    </row>
    <row r="14" spans="2:15" s="164" customFormat="1" ht="19.5" customHeight="1">
      <c r="B14" s="165">
        <v>60</v>
      </c>
      <c r="C14" s="165"/>
      <c r="D14" s="493">
        <v>312241</v>
      </c>
      <c r="E14" s="166">
        <v>65527</v>
      </c>
      <c r="F14" s="166">
        <v>211525</v>
      </c>
      <c r="G14" s="166">
        <v>33956</v>
      </c>
      <c r="H14" s="166">
        <v>113937</v>
      </c>
      <c r="I14" s="167">
        <f t="shared" si="0"/>
        <v>20.98603322433633</v>
      </c>
      <c r="J14" s="167">
        <f t="shared" si="1"/>
        <v>67.74414634849363</v>
      </c>
      <c r="K14" s="167">
        <f t="shared" si="2"/>
        <v>10.874933144590235</v>
      </c>
      <c r="M14" s="302"/>
      <c r="N14" s="302"/>
      <c r="O14" s="302"/>
    </row>
    <row r="15" spans="2:15" s="164" customFormat="1" ht="19.5" customHeight="1">
      <c r="B15" s="165">
        <v>2</v>
      </c>
      <c r="C15" s="165"/>
      <c r="D15" s="493">
        <v>317069</v>
      </c>
      <c r="E15" s="166">
        <v>57041</v>
      </c>
      <c r="F15" s="166">
        <v>216199</v>
      </c>
      <c r="G15" s="166">
        <v>40890</v>
      </c>
      <c r="H15" s="166">
        <v>121022</v>
      </c>
      <c r="I15" s="167">
        <f t="shared" si="0"/>
        <v>17.99009048503638</v>
      </c>
      <c r="J15" s="167">
        <f t="shared" si="1"/>
        <v>68.18673537936537</v>
      </c>
      <c r="K15" s="167">
        <f t="shared" si="2"/>
        <v>12.896246558320112</v>
      </c>
      <c r="M15" s="302"/>
      <c r="N15" s="302"/>
      <c r="O15" s="302"/>
    </row>
    <row r="16" spans="1:15" s="164" customFormat="1" ht="19.5" customHeight="1">
      <c r="A16" s="164" t="s">
        <v>27</v>
      </c>
      <c r="B16" s="165">
        <v>7</v>
      </c>
      <c r="C16" s="165" t="s">
        <v>39</v>
      </c>
      <c r="D16" s="493">
        <v>321999</v>
      </c>
      <c r="E16" s="166">
        <v>51064</v>
      </c>
      <c r="F16" s="166">
        <v>220188</v>
      </c>
      <c r="G16" s="166">
        <v>50102</v>
      </c>
      <c r="H16" s="166">
        <v>129298</v>
      </c>
      <c r="I16" s="167">
        <f t="shared" si="0"/>
        <v>15.858434342963799</v>
      </c>
      <c r="J16" s="167">
        <f t="shared" si="1"/>
        <v>68.38157882477896</v>
      </c>
      <c r="K16" s="167">
        <f t="shared" si="2"/>
        <v>15.559675651166618</v>
      </c>
      <c r="M16" s="302"/>
      <c r="N16" s="302"/>
      <c r="O16" s="302"/>
    </row>
    <row r="17" spans="2:15" s="459" customFormat="1" ht="19.5" customHeight="1">
      <c r="B17" s="165">
        <v>12</v>
      </c>
      <c r="C17" s="460"/>
      <c r="D17" s="494">
        <v>330654</v>
      </c>
      <c r="E17" s="459">
        <v>47335</v>
      </c>
      <c r="F17" s="459">
        <v>221951</v>
      </c>
      <c r="G17" s="459">
        <v>60130</v>
      </c>
      <c r="H17" s="459">
        <v>139997</v>
      </c>
      <c r="I17" s="167">
        <f t="shared" si="0"/>
        <v>14.315568539923909</v>
      </c>
      <c r="J17" s="167">
        <f t="shared" si="1"/>
        <v>67.1248495406074</v>
      </c>
      <c r="K17" s="167">
        <f t="shared" si="2"/>
        <v>18.185172415878835</v>
      </c>
      <c r="M17" s="461"/>
      <c r="N17" s="461"/>
      <c r="O17" s="461"/>
    </row>
    <row r="18" spans="2:15" s="169" customFormat="1" ht="19.5" customHeight="1">
      <c r="B18" s="170">
        <v>17</v>
      </c>
      <c r="C18" s="170"/>
      <c r="D18" s="495">
        <v>333484</v>
      </c>
      <c r="E18" s="169">
        <v>45802</v>
      </c>
      <c r="F18" s="169">
        <v>219180</v>
      </c>
      <c r="G18" s="169">
        <v>68418</v>
      </c>
      <c r="H18" s="169">
        <v>143609</v>
      </c>
      <c r="I18" s="172">
        <f>E18/D18*100</f>
        <v>13.734392054791233</v>
      </c>
      <c r="J18" s="172">
        <f>F18/D18*100</f>
        <v>65.72429261973588</v>
      </c>
      <c r="K18" s="172">
        <f>G18/D18*100</f>
        <v>20.516126710726752</v>
      </c>
      <c r="M18" s="303"/>
      <c r="N18" s="303"/>
      <c r="O18" s="303"/>
    </row>
    <row r="19" spans="1:11" s="3" customFormat="1" ht="5.25" customHeight="1">
      <c r="A19" s="173"/>
      <c r="B19" s="174"/>
      <c r="C19" s="175"/>
      <c r="D19" s="496"/>
      <c r="E19" s="176"/>
      <c r="F19" s="176"/>
      <c r="G19" s="176"/>
      <c r="H19" s="176"/>
      <c r="I19" s="177"/>
      <c r="J19" s="177"/>
      <c r="K19" s="177"/>
    </row>
    <row r="20" spans="4:11" ht="3.75" customHeight="1">
      <c r="D20" s="178"/>
      <c r="E20" s="178"/>
      <c r="F20" s="178"/>
      <c r="G20" s="178"/>
      <c r="H20" s="178"/>
      <c r="I20" s="178"/>
      <c r="J20" s="178"/>
      <c r="K20" s="178"/>
    </row>
    <row r="21" ht="11.25" customHeight="1">
      <c r="A21" s="7" t="s">
        <v>573</v>
      </c>
    </row>
    <row r="22" ht="12" customHeight="1">
      <c r="A22" s="179" t="s">
        <v>638</v>
      </c>
    </row>
  </sheetData>
  <mergeCells count="6">
    <mergeCell ref="A1:K1"/>
    <mergeCell ref="D5:G5"/>
    <mergeCell ref="I5:K5"/>
    <mergeCell ref="I6:I7"/>
    <mergeCell ref="J6:J7"/>
    <mergeCell ref="K6:K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1"/>
  <dimension ref="A1:N37"/>
  <sheetViews>
    <sheetView workbookViewId="0" topLeftCell="A1">
      <selection activeCell="F11" sqref="F11"/>
    </sheetView>
  </sheetViews>
  <sheetFormatPr defaultColWidth="9.59765625" defaultRowHeight="13.5"/>
  <cols>
    <col min="1" max="1" width="6.59765625" style="208" customWidth="1"/>
    <col min="2" max="2" width="38" style="182" customWidth="1"/>
    <col min="3" max="8" width="13" style="183" customWidth="1"/>
    <col min="9" max="9" width="10.796875" style="184" customWidth="1"/>
    <col min="10" max="11" width="9.3984375" style="184" customWidth="1"/>
    <col min="12" max="16384" width="9.19921875" style="181" customWidth="1"/>
  </cols>
  <sheetData>
    <row r="1" spans="1:11" ht="18" customHeight="1">
      <c r="A1" s="612" t="s">
        <v>842</v>
      </c>
      <c r="B1" s="612"/>
      <c r="C1" s="612"/>
      <c r="D1" s="612"/>
      <c r="E1" s="612"/>
      <c r="F1" s="612"/>
      <c r="G1" s="612"/>
      <c r="H1" s="612"/>
      <c r="I1" s="180"/>
      <c r="J1" s="180"/>
      <c r="K1" s="180"/>
    </row>
    <row r="2" spans="2:11" ht="12" customHeight="1"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2:14" ht="12" customHeight="1">
      <c r="B3" s="180"/>
      <c r="C3" s="180"/>
      <c r="D3" s="180"/>
      <c r="E3" s="180"/>
      <c r="F3" s="180"/>
      <c r="G3" s="180"/>
      <c r="H3" s="105" t="s">
        <v>648</v>
      </c>
      <c r="I3" s="180"/>
      <c r="J3" s="180"/>
      <c r="K3" s="180"/>
      <c r="L3" s="180"/>
      <c r="M3" s="180"/>
      <c r="N3" s="105"/>
    </row>
    <row r="4" spans="3:14" ht="3.75" customHeight="1">
      <c r="C4" s="182"/>
      <c r="D4" s="182"/>
      <c r="E4" s="182"/>
      <c r="I4" s="183"/>
      <c r="J4" s="183"/>
      <c r="K4" s="183"/>
      <c r="L4" s="184"/>
      <c r="M4" s="184"/>
      <c r="N4" s="184"/>
    </row>
    <row r="5" spans="1:11" ht="16.5" customHeight="1">
      <c r="A5" s="455"/>
      <c r="B5" s="185" t="s">
        <v>39</v>
      </c>
      <c r="C5" s="607" t="s">
        <v>767</v>
      </c>
      <c r="D5" s="608"/>
      <c r="E5" s="608"/>
      <c r="F5" s="609">
        <v>17</v>
      </c>
      <c r="G5" s="609"/>
      <c r="H5" s="610"/>
      <c r="I5" s="181"/>
      <c r="J5" s="181"/>
      <c r="K5" s="181"/>
    </row>
    <row r="6" spans="1:11" ht="16.5" customHeight="1">
      <c r="A6" s="456" t="s">
        <v>751</v>
      </c>
      <c r="B6" s="186"/>
      <c r="C6" s="452" t="s">
        <v>564</v>
      </c>
      <c r="D6" s="453" t="s">
        <v>43</v>
      </c>
      <c r="E6" s="453" t="s">
        <v>44</v>
      </c>
      <c r="F6" s="452" t="s">
        <v>564</v>
      </c>
      <c r="G6" s="453" t="s">
        <v>43</v>
      </c>
      <c r="H6" s="454" t="s">
        <v>44</v>
      </c>
      <c r="I6" s="181"/>
      <c r="J6" s="181"/>
      <c r="K6" s="181"/>
    </row>
    <row r="7" spans="2:11" ht="5.25" customHeight="1">
      <c r="B7" s="187"/>
      <c r="C7" s="188"/>
      <c r="D7" s="188"/>
      <c r="E7" s="188"/>
      <c r="F7" s="189"/>
      <c r="G7" s="189"/>
      <c r="H7" s="189"/>
      <c r="I7" s="181"/>
      <c r="J7" s="181"/>
      <c r="K7" s="181"/>
    </row>
    <row r="8" spans="1:8" s="478" customFormat="1" ht="19.5" customHeight="1">
      <c r="A8" s="613" t="s">
        <v>399</v>
      </c>
      <c r="B8" s="614"/>
      <c r="C8" s="190">
        <f>SUM(D8:E8)</f>
        <v>158343</v>
      </c>
      <c r="D8" s="190">
        <f>SUM(D10:D28)</f>
        <v>85474</v>
      </c>
      <c r="E8" s="190">
        <f>SUM(E10:E28)</f>
        <v>72869</v>
      </c>
      <c r="F8" s="190">
        <f>SUM(G8:H8)</f>
        <v>151711</v>
      </c>
      <c r="G8" s="190">
        <f>SUM(G10:G28)</f>
        <v>80265</v>
      </c>
      <c r="H8" s="191">
        <f>SUM(H10:H28)</f>
        <v>71446</v>
      </c>
    </row>
    <row r="9" spans="2:11" ht="5.25" customHeight="1">
      <c r="B9" s="475"/>
      <c r="C9" s="184"/>
      <c r="D9" s="184"/>
      <c r="E9" s="184"/>
      <c r="F9" s="184"/>
      <c r="G9" s="184"/>
      <c r="H9" s="205"/>
      <c r="I9" s="181"/>
      <c r="J9" s="181"/>
      <c r="K9" s="181"/>
    </row>
    <row r="10" spans="1:11" ht="18" customHeight="1">
      <c r="A10" s="208" t="s">
        <v>819</v>
      </c>
      <c r="B10" s="475" t="s">
        <v>574</v>
      </c>
      <c r="C10" s="184">
        <f>SUM(D10:E10)</f>
        <v>2592</v>
      </c>
      <c r="D10" s="184">
        <v>1494</v>
      </c>
      <c r="E10" s="184">
        <v>1098</v>
      </c>
      <c r="F10" s="184">
        <f>SUM(G10:H10)</f>
        <v>3453</v>
      </c>
      <c r="G10" s="184">
        <v>1803</v>
      </c>
      <c r="H10" s="184">
        <v>1650</v>
      </c>
      <c r="I10" s="181"/>
      <c r="J10" s="181"/>
      <c r="K10" s="181"/>
    </row>
    <row r="11" spans="1:11" ht="18" customHeight="1">
      <c r="A11" s="208" t="s">
        <v>820</v>
      </c>
      <c r="B11" s="475" t="s">
        <v>575</v>
      </c>
      <c r="C11" s="184">
        <f aca="true" t="shared" si="0" ref="C11:C28">SUM(D11:E11)</f>
        <v>216</v>
      </c>
      <c r="D11" s="184">
        <v>144</v>
      </c>
      <c r="E11" s="184">
        <v>72</v>
      </c>
      <c r="F11" s="184">
        <f aca="true" t="shared" si="1" ref="F11:F23">SUM(G11:H11)</f>
        <v>210</v>
      </c>
      <c r="G11" s="184">
        <v>176</v>
      </c>
      <c r="H11" s="184">
        <v>34</v>
      </c>
      <c r="I11" s="181"/>
      <c r="J11" s="181"/>
      <c r="K11" s="181"/>
    </row>
    <row r="12" spans="1:11" ht="18" customHeight="1">
      <c r="A12" s="208" t="s">
        <v>821</v>
      </c>
      <c r="B12" s="475" t="s">
        <v>576</v>
      </c>
      <c r="C12" s="184">
        <f t="shared" si="0"/>
        <v>432</v>
      </c>
      <c r="D12" s="184">
        <v>414</v>
      </c>
      <c r="E12" s="184">
        <v>18</v>
      </c>
      <c r="F12" s="184">
        <f t="shared" si="1"/>
        <v>287</v>
      </c>
      <c r="G12" s="184">
        <v>258</v>
      </c>
      <c r="H12" s="184">
        <v>29</v>
      </c>
      <c r="I12" s="181"/>
      <c r="J12" s="181"/>
      <c r="K12" s="181"/>
    </row>
    <row r="13" spans="1:11" ht="18" customHeight="1">
      <c r="A13" s="208" t="s">
        <v>822</v>
      </c>
      <c r="B13" s="475" t="s">
        <v>577</v>
      </c>
      <c r="C13" s="184">
        <f t="shared" si="0"/>
        <v>252</v>
      </c>
      <c r="D13" s="184">
        <v>216</v>
      </c>
      <c r="E13" s="184">
        <v>36</v>
      </c>
      <c r="F13" s="184">
        <f t="shared" si="1"/>
        <v>111</v>
      </c>
      <c r="G13" s="184">
        <v>94</v>
      </c>
      <c r="H13" s="184">
        <v>17</v>
      </c>
      <c r="I13" s="181"/>
      <c r="J13" s="181"/>
      <c r="K13" s="181"/>
    </row>
    <row r="14" spans="1:11" ht="18" customHeight="1">
      <c r="A14" s="208" t="s">
        <v>823</v>
      </c>
      <c r="B14" s="475" t="s">
        <v>578</v>
      </c>
      <c r="C14" s="184">
        <f t="shared" si="0"/>
        <v>17244</v>
      </c>
      <c r="D14" s="184">
        <v>14904</v>
      </c>
      <c r="E14" s="184">
        <v>2340</v>
      </c>
      <c r="F14" s="184">
        <f t="shared" si="1"/>
        <v>14989</v>
      </c>
      <c r="G14" s="184">
        <v>12774</v>
      </c>
      <c r="H14" s="184">
        <v>2215</v>
      </c>
      <c r="I14" s="181"/>
      <c r="J14" s="181"/>
      <c r="K14" s="181"/>
    </row>
    <row r="15" spans="1:11" ht="18" customHeight="1">
      <c r="A15" s="208" t="s">
        <v>824</v>
      </c>
      <c r="B15" s="475" t="s">
        <v>579</v>
      </c>
      <c r="C15" s="184">
        <f t="shared" si="0"/>
        <v>12595</v>
      </c>
      <c r="D15" s="184">
        <v>7996</v>
      </c>
      <c r="E15" s="184">
        <v>4599</v>
      </c>
      <c r="F15" s="184">
        <f t="shared" si="1"/>
        <v>10998</v>
      </c>
      <c r="G15" s="184">
        <v>7349</v>
      </c>
      <c r="H15" s="184">
        <v>3649</v>
      </c>
      <c r="I15" s="181"/>
      <c r="J15" s="181"/>
      <c r="K15" s="181"/>
    </row>
    <row r="16" spans="1:11" ht="18" customHeight="1">
      <c r="A16" s="208" t="s">
        <v>825</v>
      </c>
      <c r="B16" s="475" t="s">
        <v>580</v>
      </c>
      <c r="C16" s="184">
        <f t="shared" si="0"/>
        <v>648</v>
      </c>
      <c r="D16" s="184">
        <v>612</v>
      </c>
      <c r="E16" s="184">
        <v>36</v>
      </c>
      <c r="F16" s="184">
        <f t="shared" si="1"/>
        <v>622</v>
      </c>
      <c r="G16" s="184">
        <v>542</v>
      </c>
      <c r="H16" s="184">
        <v>80</v>
      </c>
      <c r="I16" s="181"/>
      <c r="J16" s="181"/>
      <c r="K16" s="181"/>
    </row>
    <row r="17" spans="1:11" ht="18" customHeight="1">
      <c r="A17" s="208" t="s">
        <v>826</v>
      </c>
      <c r="B17" s="476" t="s">
        <v>770</v>
      </c>
      <c r="C17" s="184">
        <f t="shared" si="0"/>
        <v>3024</v>
      </c>
      <c r="D17" s="184">
        <v>2070</v>
      </c>
      <c r="E17" s="184">
        <v>954</v>
      </c>
      <c r="F17" s="184">
        <f t="shared" si="1"/>
        <v>2819</v>
      </c>
      <c r="G17" s="184">
        <v>1950</v>
      </c>
      <c r="H17" s="184">
        <v>869</v>
      </c>
      <c r="I17" s="181"/>
      <c r="J17" s="181"/>
      <c r="K17" s="181"/>
    </row>
    <row r="18" spans="1:11" ht="18" customHeight="1">
      <c r="A18" s="208" t="s">
        <v>827</v>
      </c>
      <c r="B18" s="476" t="s">
        <v>771</v>
      </c>
      <c r="C18" s="184">
        <f t="shared" si="0"/>
        <v>6229</v>
      </c>
      <c r="D18" s="184">
        <v>5563</v>
      </c>
      <c r="E18" s="184">
        <v>666</v>
      </c>
      <c r="F18" s="184">
        <f t="shared" si="1"/>
        <v>6224</v>
      </c>
      <c r="G18" s="184">
        <v>5382</v>
      </c>
      <c r="H18" s="184">
        <v>842</v>
      </c>
      <c r="I18" s="181"/>
      <c r="J18" s="181"/>
      <c r="K18" s="181"/>
    </row>
    <row r="19" spans="1:11" ht="18" customHeight="1">
      <c r="A19" s="208" t="s">
        <v>828</v>
      </c>
      <c r="B19" s="476" t="s">
        <v>772</v>
      </c>
      <c r="C19" s="184">
        <f t="shared" si="0"/>
        <v>37414</v>
      </c>
      <c r="D19" s="184">
        <v>18503</v>
      </c>
      <c r="E19" s="184">
        <v>18911</v>
      </c>
      <c r="F19" s="184">
        <f t="shared" si="1"/>
        <v>32555</v>
      </c>
      <c r="G19" s="184">
        <v>15563</v>
      </c>
      <c r="H19" s="184">
        <v>16992</v>
      </c>
      <c r="I19" s="181"/>
      <c r="J19" s="181"/>
      <c r="K19" s="181"/>
    </row>
    <row r="20" spans="1:11" ht="18" customHeight="1">
      <c r="A20" s="208" t="s">
        <v>829</v>
      </c>
      <c r="B20" s="476" t="s">
        <v>581</v>
      </c>
      <c r="C20" s="184">
        <f t="shared" si="0"/>
        <v>6175</v>
      </c>
      <c r="D20" s="184">
        <v>3006</v>
      </c>
      <c r="E20" s="184">
        <v>3169</v>
      </c>
      <c r="F20" s="184">
        <f t="shared" si="1"/>
        <v>5019</v>
      </c>
      <c r="G20" s="184">
        <v>2459</v>
      </c>
      <c r="H20" s="184">
        <v>2560</v>
      </c>
      <c r="I20" s="181"/>
      <c r="J20" s="181"/>
      <c r="K20" s="181"/>
    </row>
    <row r="21" spans="1:11" ht="18" customHeight="1">
      <c r="A21" s="208" t="s">
        <v>830</v>
      </c>
      <c r="B21" s="476" t="s">
        <v>582</v>
      </c>
      <c r="C21" s="184">
        <f t="shared" si="0"/>
        <v>1855</v>
      </c>
      <c r="D21" s="184">
        <v>1207</v>
      </c>
      <c r="E21" s="184">
        <v>648</v>
      </c>
      <c r="F21" s="184">
        <f t="shared" si="1"/>
        <v>2023</v>
      </c>
      <c r="G21" s="184">
        <v>1145</v>
      </c>
      <c r="H21" s="184">
        <v>878</v>
      </c>
      <c r="I21" s="181"/>
      <c r="J21" s="181"/>
      <c r="K21" s="181"/>
    </row>
    <row r="22" spans="1:11" ht="18" customHeight="1">
      <c r="A22" s="208" t="s">
        <v>831</v>
      </c>
      <c r="B22" s="476" t="s">
        <v>773</v>
      </c>
      <c r="C22" s="184">
        <f t="shared" si="0"/>
        <v>11798</v>
      </c>
      <c r="D22" s="184">
        <v>3986</v>
      </c>
      <c r="E22" s="184">
        <v>7812</v>
      </c>
      <c r="F22" s="184">
        <f t="shared" si="1"/>
        <v>9915</v>
      </c>
      <c r="G22" s="184">
        <v>3518</v>
      </c>
      <c r="H22" s="184">
        <v>6397</v>
      </c>
      <c r="I22" s="181"/>
      <c r="J22" s="181"/>
      <c r="K22" s="181"/>
    </row>
    <row r="23" spans="1:11" ht="18" customHeight="1">
      <c r="A23" s="208" t="s">
        <v>832</v>
      </c>
      <c r="B23" s="477" t="s">
        <v>774</v>
      </c>
      <c r="C23" s="184">
        <f t="shared" si="0"/>
        <v>17677</v>
      </c>
      <c r="D23" s="184">
        <v>3834</v>
      </c>
      <c r="E23" s="184">
        <v>13843</v>
      </c>
      <c r="F23" s="184">
        <f t="shared" si="1"/>
        <v>21047</v>
      </c>
      <c r="G23" s="184">
        <v>4790</v>
      </c>
      <c r="H23" s="184">
        <v>16257</v>
      </c>
      <c r="I23" s="181"/>
      <c r="J23" s="181"/>
      <c r="K23" s="181"/>
    </row>
    <row r="24" spans="1:11" ht="18" customHeight="1">
      <c r="A24" s="208" t="s">
        <v>833</v>
      </c>
      <c r="B24" s="476" t="s">
        <v>775</v>
      </c>
      <c r="C24" s="184">
        <f t="shared" si="0"/>
        <v>8444</v>
      </c>
      <c r="D24" s="184">
        <v>3898</v>
      </c>
      <c r="E24" s="184">
        <v>4546</v>
      </c>
      <c r="F24" s="184">
        <f>SUM(G24:H24)</f>
        <v>8179</v>
      </c>
      <c r="G24" s="184">
        <v>3518</v>
      </c>
      <c r="H24" s="184">
        <v>4661</v>
      </c>
      <c r="I24" s="181"/>
      <c r="J24" s="181"/>
      <c r="K24" s="181"/>
    </row>
    <row r="25" spans="1:11" ht="18" customHeight="1">
      <c r="A25" s="208" t="s">
        <v>834</v>
      </c>
      <c r="B25" s="476" t="s">
        <v>776</v>
      </c>
      <c r="C25" s="184">
        <f t="shared" si="0"/>
        <v>1584</v>
      </c>
      <c r="D25" s="184">
        <v>954</v>
      </c>
      <c r="E25" s="184">
        <v>630</v>
      </c>
      <c r="F25" s="184">
        <f>SUM(G25:H25)</f>
        <v>1647</v>
      </c>
      <c r="G25" s="184">
        <v>1047</v>
      </c>
      <c r="H25" s="184">
        <v>600</v>
      </c>
      <c r="I25" s="181"/>
      <c r="J25" s="181"/>
      <c r="K25" s="181"/>
    </row>
    <row r="26" spans="1:11" ht="18" customHeight="1">
      <c r="A26" s="208" t="s">
        <v>835</v>
      </c>
      <c r="B26" s="476" t="s">
        <v>778</v>
      </c>
      <c r="C26" s="184">
        <f t="shared" si="0"/>
        <v>21737</v>
      </c>
      <c r="D26" s="184">
        <v>11254</v>
      </c>
      <c r="E26" s="184">
        <v>10483</v>
      </c>
      <c r="F26" s="184">
        <f>SUM(G26:H26)</f>
        <v>21404</v>
      </c>
      <c r="G26" s="184">
        <v>11442</v>
      </c>
      <c r="H26" s="184">
        <v>9962</v>
      </c>
      <c r="I26" s="181"/>
      <c r="J26" s="181"/>
      <c r="K26" s="181"/>
    </row>
    <row r="27" spans="1:11" ht="18" customHeight="1">
      <c r="A27" s="208" t="s">
        <v>779</v>
      </c>
      <c r="B27" s="475" t="s">
        <v>777</v>
      </c>
      <c r="C27" s="184">
        <f t="shared" si="0"/>
        <v>6625</v>
      </c>
      <c r="D27" s="184">
        <v>4464</v>
      </c>
      <c r="E27" s="184">
        <v>2161</v>
      </c>
      <c r="F27" s="184">
        <f>SUM(G27:H27)</f>
        <v>6471</v>
      </c>
      <c r="G27" s="184">
        <v>4400</v>
      </c>
      <c r="H27" s="184">
        <v>2071</v>
      </c>
      <c r="I27" s="181"/>
      <c r="J27" s="181"/>
      <c r="K27" s="181"/>
    </row>
    <row r="28" spans="1:11" ht="18" customHeight="1">
      <c r="A28" s="208" t="s">
        <v>818</v>
      </c>
      <c r="B28" s="475" t="s">
        <v>583</v>
      </c>
      <c r="C28" s="184">
        <f t="shared" si="0"/>
        <v>1802</v>
      </c>
      <c r="D28" s="184">
        <v>955</v>
      </c>
      <c r="E28" s="184">
        <v>847</v>
      </c>
      <c r="F28" s="184">
        <f>SUM(G28:H28)</f>
        <v>3738</v>
      </c>
      <c r="G28" s="184">
        <v>2055</v>
      </c>
      <c r="H28" s="184">
        <v>1683</v>
      </c>
      <c r="I28" s="181"/>
      <c r="J28" s="181"/>
      <c r="K28" s="181"/>
    </row>
    <row r="29" spans="1:11" ht="18" customHeight="1">
      <c r="A29" s="457" t="s">
        <v>836</v>
      </c>
      <c r="B29" s="479" t="s">
        <v>839</v>
      </c>
      <c r="C29" s="458">
        <f aca="true" t="shared" si="2" ref="C29:H29">SUM(C10:C12)</f>
        <v>3240</v>
      </c>
      <c r="D29" s="458">
        <f t="shared" si="2"/>
        <v>2052</v>
      </c>
      <c r="E29" s="458">
        <f t="shared" si="2"/>
        <v>1188</v>
      </c>
      <c r="F29" s="458">
        <f t="shared" si="2"/>
        <v>3950</v>
      </c>
      <c r="G29" s="458">
        <f t="shared" si="2"/>
        <v>2237</v>
      </c>
      <c r="H29" s="458">
        <f t="shared" si="2"/>
        <v>1713</v>
      </c>
      <c r="I29" s="181"/>
      <c r="J29" s="181"/>
      <c r="K29" s="181"/>
    </row>
    <row r="30" spans="1:11" ht="18" customHeight="1">
      <c r="A30" s="208" t="s">
        <v>837</v>
      </c>
      <c r="B30" s="475" t="s">
        <v>840</v>
      </c>
      <c r="C30" s="184">
        <f aca="true" t="shared" si="3" ref="C30:H30">SUM(C13:C15)</f>
        <v>30091</v>
      </c>
      <c r="D30" s="184">
        <f t="shared" si="3"/>
        <v>23116</v>
      </c>
      <c r="E30" s="184">
        <f t="shared" si="3"/>
        <v>6975</v>
      </c>
      <c r="F30" s="184">
        <f t="shared" si="3"/>
        <v>26098</v>
      </c>
      <c r="G30" s="184">
        <f t="shared" si="3"/>
        <v>20217</v>
      </c>
      <c r="H30" s="184">
        <f t="shared" si="3"/>
        <v>5881</v>
      </c>
      <c r="I30" s="181"/>
      <c r="J30" s="181"/>
      <c r="K30" s="181"/>
    </row>
    <row r="31" spans="1:11" ht="18" customHeight="1">
      <c r="A31" s="208" t="s">
        <v>838</v>
      </c>
      <c r="B31" s="475" t="s">
        <v>841</v>
      </c>
      <c r="C31" s="184">
        <f aca="true" t="shared" si="4" ref="C31:H31">SUM(C16:C27)</f>
        <v>123210</v>
      </c>
      <c r="D31" s="184">
        <f t="shared" si="4"/>
        <v>59351</v>
      </c>
      <c r="E31" s="184">
        <f t="shared" si="4"/>
        <v>63859</v>
      </c>
      <c r="F31" s="184">
        <f t="shared" si="4"/>
        <v>117925</v>
      </c>
      <c r="G31" s="184">
        <f t="shared" si="4"/>
        <v>55756</v>
      </c>
      <c r="H31" s="184">
        <f t="shared" si="4"/>
        <v>62169</v>
      </c>
      <c r="I31" s="181"/>
      <c r="J31" s="181"/>
      <c r="K31" s="181"/>
    </row>
    <row r="32" spans="1:11" ht="3.75" customHeight="1">
      <c r="A32" s="193"/>
      <c r="B32" s="192"/>
      <c r="C32" s="193"/>
      <c r="D32" s="193"/>
      <c r="E32" s="193"/>
      <c r="F32" s="194"/>
      <c r="G32" s="194"/>
      <c r="H32" s="194"/>
      <c r="I32" s="181"/>
      <c r="J32" s="181"/>
      <c r="K32" s="181"/>
    </row>
    <row r="33" spans="2:8" ht="3.75" customHeight="1">
      <c r="B33" s="195"/>
      <c r="C33" s="184"/>
      <c r="D33" s="184"/>
      <c r="E33" s="184"/>
      <c r="F33" s="184"/>
      <c r="G33" s="184"/>
      <c r="H33" s="184"/>
    </row>
    <row r="34" spans="1:11" ht="12" customHeight="1">
      <c r="A34" s="611" t="s">
        <v>584</v>
      </c>
      <c r="B34" s="611"/>
      <c r="I34" s="183"/>
      <c r="J34" s="183"/>
      <c r="K34" s="183"/>
    </row>
    <row r="35" spans="1:8" ht="12">
      <c r="A35" s="181" t="s">
        <v>843</v>
      </c>
      <c r="B35" s="195"/>
      <c r="C35" s="184"/>
      <c r="D35" s="184"/>
      <c r="E35" s="184"/>
      <c r="F35" s="184"/>
      <c r="G35" s="184"/>
      <c r="H35" s="184"/>
    </row>
    <row r="36" spans="2:8" ht="12">
      <c r="B36" s="195"/>
      <c r="C36" s="184"/>
      <c r="D36" s="184"/>
      <c r="E36" s="184"/>
      <c r="F36" s="184"/>
      <c r="G36" s="184"/>
      <c r="H36" s="184"/>
    </row>
    <row r="37" spans="2:8" ht="12">
      <c r="B37" s="195"/>
      <c r="C37" s="184"/>
      <c r="D37" s="184"/>
      <c r="E37" s="184"/>
      <c r="F37" s="184"/>
      <c r="G37" s="184"/>
      <c r="H37" s="184"/>
    </row>
  </sheetData>
  <mergeCells count="5">
    <mergeCell ref="C5:E5"/>
    <mergeCell ref="F5:H5"/>
    <mergeCell ref="A34:B34"/>
    <mergeCell ref="A1:H1"/>
    <mergeCell ref="A8:B8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R37"/>
  <sheetViews>
    <sheetView workbookViewId="0" topLeftCell="A1">
      <selection activeCell="F11" sqref="F11"/>
    </sheetView>
  </sheetViews>
  <sheetFormatPr defaultColWidth="9.59765625" defaultRowHeight="18" customHeight="1"/>
  <cols>
    <col min="1" max="1" width="8.796875" style="197" customWidth="1"/>
    <col min="2" max="2" width="9" style="482" customWidth="1"/>
    <col min="3" max="4" width="9" style="197" customWidth="1"/>
    <col min="5" max="5" width="8.3984375" style="41" customWidth="1"/>
    <col min="6" max="6" width="6" style="41" customWidth="1"/>
    <col min="7" max="8" width="8.3984375" style="41" customWidth="1"/>
    <col min="9" max="9" width="9.3984375" style="41" customWidth="1"/>
    <col min="10" max="10" width="6" style="41" customWidth="1"/>
    <col min="11" max="12" width="9" style="41" customWidth="1"/>
    <col min="13" max="13" width="8.3984375" style="41" customWidth="1"/>
    <col min="14" max="14" width="6" style="41" customWidth="1"/>
    <col min="15" max="16" width="8.3984375" style="41" customWidth="1"/>
    <col min="17" max="17" width="11.796875" style="69" customWidth="1"/>
    <col min="18" max="16384" width="9.59765625" style="69" customWidth="1"/>
  </cols>
  <sheetData>
    <row r="1" spans="1:16" s="149" customFormat="1" ht="18" customHeight="1">
      <c r="A1" s="615" t="s">
        <v>856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</row>
    <row r="2" spans="1:16" s="149" customFormat="1" ht="12" customHeight="1">
      <c r="A2" s="196"/>
      <c r="B2" s="481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s="149" customFormat="1" ht="12" customHeight="1">
      <c r="A3" s="196"/>
      <c r="B3" s="481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05" t="s">
        <v>857</v>
      </c>
    </row>
    <row r="4" ht="3.75" customHeight="1"/>
    <row r="5" spans="1:16" s="102" customFormat="1" ht="15" customHeight="1">
      <c r="A5" s="616" t="s">
        <v>585</v>
      </c>
      <c r="B5" s="620" t="s">
        <v>586</v>
      </c>
      <c r="C5" s="621"/>
      <c r="D5" s="622"/>
      <c r="E5" s="618" t="s">
        <v>850</v>
      </c>
      <c r="F5" s="618"/>
      <c r="G5" s="618"/>
      <c r="H5" s="618"/>
      <c r="I5" s="619" t="s">
        <v>851</v>
      </c>
      <c r="J5" s="618"/>
      <c r="K5" s="618"/>
      <c r="L5" s="618"/>
      <c r="M5" s="619" t="s">
        <v>639</v>
      </c>
      <c r="N5" s="618"/>
      <c r="O5" s="618"/>
      <c r="P5" s="618"/>
    </row>
    <row r="6" spans="1:16" s="198" customFormat="1" ht="24" customHeight="1">
      <c r="A6" s="617"/>
      <c r="B6" s="506" t="s">
        <v>586</v>
      </c>
      <c r="C6" s="507" t="s">
        <v>387</v>
      </c>
      <c r="D6" s="507" t="s">
        <v>388</v>
      </c>
      <c r="E6" s="506" t="s">
        <v>586</v>
      </c>
      <c r="F6" s="507" t="s">
        <v>640</v>
      </c>
      <c r="G6" s="507" t="s">
        <v>387</v>
      </c>
      <c r="H6" s="507" t="s">
        <v>388</v>
      </c>
      <c r="I6" s="507" t="s">
        <v>586</v>
      </c>
      <c r="J6" s="507" t="s">
        <v>640</v>
      </c>
      <c r="K6" s="507" t="s">
        <v>387</v>
      </c>
      <c r="L6" s="507" t="s">
        <v>388</v>
      </c>
      <c r="M6" s="507" t="s">
        <v>586</v>
      </c>
      <c r="N6" s="507" t="s">
        <v>640</v>
      </c>
      <c r="O6" s="507" t="s">
        <v>387</v>
      </c>
      <c r="P6" s="508" t="s">
        <v>388</v>
      </c>
    </row>
    <row r="7" spans="1:16" s="47" customFormat="1" ht="4.5" customHeight="1">
      <c r="A7" s="53"/>
      <c r="B7" s="509"/>
      <c r="C7" s="108"/>
      <c r="D7" s="108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</row>
    <row r="8" spans="1:18" s="202" customFormat="1" ht="15" customHeight="1">
      <c r="A8" s="505" t="s">
        <v>641</v>
      </c>
      <c r="B8" s="520">
        <v>333484</v>
      </c>
      <c r="C8" s="521">
        <v>155025</v>
      </c>
      <c r="D8" s="521">
        <v>178459</v>
      </c>
      <c r="E8" s="522">
        <v>45802</v>
      </c>
      <c r="F8" s="523">
        <f>E8/$B8*100</f>
        <v>13.734392054791233</v>
      </c>
      <c r="G8" s="522">
        <v>23300</v>
      </c>
      <c r="H8" s="522">
        <v>22502</v>
      </c>
      <c r="I8" s="522">
        <v>219180</v>
      </c>
      <c r="J8" s="523">
        <f>I8/$B8*100</f>
        <v>65.72429261973588</v>
      </c>
      <c r="K8" s="522">
        <v>104966</v>
      </c>
      <c r="L8" s="522">
        <v>114214</v>
      </c>
      <c r="M8" s="522">
        <v>68418</v>
      </c>
      <c r="N8" s="523">
        <f>M8/$B8*100</f>
        <v>20.516126710726752</v>
      </c>
      <c r="O8" s="522">
        <v>26717</v>
      </c>
      <c r="P8" s="522">
        <v>41701</v>
      </c>
      <c r="Q8" s="200"/>
      <c r="R8" s="201"/>
    </row>
    <row r="9" spans="1:18" s="79" customFormat="1" ht="15" customHeight="1">
      <c r="A9" s="53" t="s">
        <v>587</v>
      </c>
      <c r="B9" s="511">
        <v>3792</v>
      </c>
      <c r="C9" s="512">
        <v>1592</v>
      </c>
      <c r="D9" s="512">
        <v>2200</v>
      </c>
      <c r="E9" s="513">
        <v>380</v>
      </c>
      <c r="F9" s="514">
        <f aca="true" t="shared" si="0" ref="F9:F33">E9/$B9*100</f>
        <v>10.021097046413502</v>
      </c>
      <c r="G9" s="513">
        <v>211</v>
      </c>
      <c r="H9" s="513">
        <v>169</v>
      </c>
      <c r="I9" s="513">
        <v>2254</v>
      </c>
      <c r="J9" s="514">
        <f aca="true" t="shared" si="1" ref="J9:J33">I9/$B9*100</f>
        <v>59.44092827004219</v>
      </c>
      <c r="K9" s="513">
        <v>981</v>
      </c>
      <c r="L9" s="513">
        <v>1273</v>
      </c>
      <c r="M9" s="513">
        <v>1158</v>
      </c>
      <c r="N9" s="514">
        <f aca="true" t="shared" si="2" ref="N9:N33">M9/$B9*100</f>
        <v>30.537974683544306</v>
      </c>
      <c r="O9" s="513">
        <v>400</v>
      </c>
      <c r="P9" s="513">
        <v>758</v>
      </c>
      <c r="Q9" s="200"/>
      <c r="R9" s="201"/>
    </row>
    <row r="10" spans="1:18" s="79" customFormat="1" ht="15" customHeight="1">
      <c r="A10" s="53" t="s">
        <v>400</v>
      </c>
      <c r="B10" s="511">
        <v>5033</v>
      </c>
      <c r="C10" s="512">
        <v>2109</v>
      </c>
      <c r="D10" s="512">
        <v>2924</v>
      </c>
      <c r="E10" s="513">
        <v>387</v>
      </c>
      <c r="F10" s="514">
        <f t="shared" si="0"/>
        <v>7.6892509437711105</v>
      </c>
      <c r="G10" s="513">
        <v>194</v>
      </c>
      <c r="H10" s="513">
        <v>193</v>
      </c>
      <c r="I10" s="513">
        <v>3114</v>
      </c>
      <c r="J10" s="514">
        <f t="shared" si="1"/>
        <v>61.871647128948936</v>
      </c>
      <c r="K10" s="513">
        <v>1399</v>
      </c>
      <c r="L10" s="513">
        <v>1715</v>
      </c>
      <c r="M10" s="513">
        <v>1530</v>
      </c>
      <c r="N10" s="514">
        <f t="shared" si="2"/>
        <v>30.39936419630439</v>
      </c>
      <c r="O10" s="513">
        <v>515</v>
      </c>
      <c r="P10" s="513">
        <v>1015</v>
      </c>
      <c r="Q10" s="200"/>
      <c r="R10" s="201"/>
    </row>
    <row r="11" spans="1:18" s="79" customFormat="1" ht="15" customHeight="1">
      <c r="A11" s="53" t="s">
        <v>588</v>
      </c>
      <c r="B11" s="511">
        <v>3981</v>
      </c>
      <c r="C11" s="512">
        <v>1685</v>
      </c>
      <c r="D11" s="512">
        <v>2296</v>
      </c>
      <c r="E11" s="513">
        <v>397</v>
      </c>
      <c r="F11" s="514">
        <f t="shared" si="0"/>
        <v>9.972368751569958</v>
      </c>
      <c r="G11" s="513">
        <v>182</v>
      </c>
      <c r="H11" s="513">
        <v>215</v>
      </c>
      <c r="I11" s="513">
        <v>2470</v>
      </c>
      <c r="J11" s="514">
        <f t="shared" si="1"/>
        <v>62.04471238382317</v>
      </c>
      <c r="K11" s="513">
        <v>1124</v>
      </c>
      <c r="L11" s="513">
        <v>1346</v>
      </c>
      <c r="M11" s="513">
        <v>1111</v>
      </c>
      <c r="N11" s="514">
        <f t="shared" si="2"/>
        <v>27.907560914343133</v>
      </c>
      <c r="O11" s="513">
        <v>378</v>
      </c>
      <c r="P11" s="513">
        <v>733</v>
      </c>
      <c r="Q11" s="200"/>
      <c r="R11" s="201"/>
    </row>
    <row r="12" spans="1:18" s="79" customFormat="1" ht="15" customHeight="1">
      <c r="A12" s="53" t="s">
        <v>589</v>
      </c>
      <c r="B12" s="511">
        <v>3427</v>
      </c>
      <c r="C12" s="512">
        <v>1486</v>
      </c>
      <c r="D12" s="512">
        <v>1941</v>
      </c>
      <c r="E12" s="513">
        <v>267</v>
      </c>
      <c r="F12" s="514">
        <f t="shared" si="0"/>
        <v>7.79107090749927</v>
      </c>
      <c r="G12" s="513">
        <v>131</v>
      </c>
      <c r="H12" s="513">
        <v>136</v>
      </c>
      <c r="I12" s="513">
        <v>2212</v>
      </c>
      <c r="J12" s="514">
        <f t="shared" si="1"/>
        <v>64.5462503647505</v>
      </c>
      <c r="K12" s="513">
        <v>1007</v>
      </c>
      <c r="L12" s="513">
        <v>1205</v>
      </c>
      <c r="M12" s="513">
        <v>948</v>
      </c>
      <c r="N12" s="514">
        <f t="shared" si="2"/>
        <v>27.66267872775022</v>
      </c>
      <c r="O12" s="513">
        <v>348</v>
      </c>
      <c r="P12" s="513">
        <v>600</v>
      </c>
      <c r="Q12" s="200"/>
      <c r="R12" s="201"/>
    </row>
    <row r="13" spans="1:18" s="79" customFormat="1" ht="15" customHeight="1">
      <c r="A13" s="53" t="s">
        <v>590</v>
      </c>
      <c r="B13" s="511">
        <v>14606</v>
      </c>
      <c r="C13" s="512">
        <v>6747</v>
      </c>
      <c r="D13" s="512">
        <v>7859</v>
      </c>
      <c r="E13" s="513">
        <v>1791</v>
      </c>
      <c r="F13" s="514">
        <f t="shared" si="0"/>
        <v>12.262084075037656</v>
      </c>
      <c r="G13" s="513">
        <v>935</v>
      </c>
      <c r="H13" s="513">
        <v>856</v>
      </c>
      <c r="I13" s="513">
        <v>10134</v>
      </c>
      <c r="J13" s="514">
        <f t="shared" si="1"/>
        <v>69.38244557031356</v>
      </c>
      <c r="K13" s="513">
        <v>4823</v>
      </c>
      <c r="L13" s="513">
        <v>5311</v>
      </c>
      <c r="M13" s="513">
        <v>2678</v>
      </c>
      <c r="N13" s="514">
        <f t="shared" si="2"/>
        <v>18.33493085033548</v>
      </c>
      <c r="O13" s="513">
        <v>987</v>
      </c>
      <c r="P13" s="513">
        <v>1691</v>
      </c>
      <c r="Q13" s="200"/>
      <c r="R13" s="201"/>
    </row>
    <row r="14" spans="1:18" s="79" customFormat="1" ht="15" customHeight="1">
      <c r="A14" s="53" t="s">
        <v>852</v>
      </c>
      <c r="B14" s="511">
        <v>19633</v>
      </c>
      <c r="C14" s="512">
        <v>8610</v>
      </c>
      <c r="D14" s="512">
        <v>11023</v>
      </c>
      <c r="E14" s="513">
        <v>2208</v>
      </c>
      <c r="F14" s="514">
        <f t="shared" si="0"/>
        <v>11.246370906127439</v>
      </c>
      <c r="G14" s="513">
        <v>1123</v>
      </c>
      <c r="H14" s="513">
        <v>1085</v>
      </c>
      <c r="I14" s="513">
        <v>12381</v>
      </c>
      <c r="J14" s="514">
        <f t="shared" si="1"/>
        <v>63.062191208679266</v>
      </c>
      <c r="K14" s="513">
        <v>5664</v>
      </c>
      <c r="L14" s="513">
        <v>6717</v>
      </c>
      <c r="M14" s="513">
        <v>5042</v>
      </c>
      <c r="N14" s="514">
        <f t="shared" si="2"/>
        <v>25.681250955024705</v>
      </c>
      <c r="O14" s="513">
        <v>1822</v>
      </c>
      <c r="P14" s="513">
        <v>3220</v>
      </c>
      <c r="Q14" s="200"/>
      <c r="R14" s="201"/>
    </row>
    <row r="15" spans="1:18" s="79" customFormat="1" ht="15" customHeight="1">
      <c r="A15" s="53" t="s">
        <v>405</v>
      </c>
      <c r="B15" s="511">
        <v>10170</v>
      </c>
      <c r="C15" s="512">
        <v>4531</v>
      </c>
      <c r="D15" s="512">
        <v>5639</v>
      </c>
      <c r="E15" s="513">
        <v>1135</v>
      </c>
      <c r="F15" s="514">
        <f t="shared" si="0"/>
        <v>11.160275319567354</v>
      </c>
      <c r="G15" s="513">
        <v>613</v>
      </c>
      <c r="H15" s="513">
        <v>522</v>
      </c>
      <c r="I15" s="513">
        <v>6342</v>
      </c>
      <c r="J15" s="514">
        <f t="shared" si="1"/>
        <v>62.359882005899706</v>
      </c>
      <c r="K15" s="513">
        <v>2982</v>
      </c>
      <c r="L15" s="513">
        <v>3360</v>
      </c>
      <c r="M15" s="513">
        <v>2692</v>
      </c>
      <c r="N15" s="514">
        <f t="shared" si="2"/>
        <v>26.47000983284169</v>
      </c>
      <c r="O15" s="513">
        <v>935</v>
      </c>
      <c r="P15" s="513">
        <v>1757</v>
      </c>
      <c r="Q15" s="200"/>
      <c r="R15" s="201"/>
    </row>
    <row r="16" spans="1:18" s="79" customFormat="1" ht="15" customHeight="1">
      <c r="A16" s="53" t="s">
        <v>591</v>
      </c>
      <c r="B16" s="511">
        <v>35555</v>
      </c>
      <c r="C16" s="512">
        <v>16094</v>
      </c>
      <c r="D16" s="512">
        <v>19461</v>
      </c>
      <c r="E16" s="513">
        <v>4470</v>
      </c>
      <c r="F16" s="514">
        <f t="shared" si="0"/>
        <v>12.572071438616227</v>
      </c>
      <c r="G16" s="513">
        <v>2266</v>
      </c>
      <c r="H16" s="513">
        <v>2204</v>
      </c>
      <c r="I16" s="513">
        <v>22983</v>
      </c>
      <c r="J16" s="514">
        <f t="shared" si="1"/>
        <v>64.6406975108986</v>
      </c>
      <c r="K16" s="513">
        <v>10679</v>
      </c>
      <c r="L16" s="513">
        <v>12304</v>
      </c>
      <c r="M16" s="513">
        <v>8087</v>
      </c>
      <c r="N16" s="514">
        <f t="shared" si="2"/>
        <v>22.745042891295174</v>
      </c>
      <c r="O16" s="513">
        <v>3142</v>
      </c>
      <c r="P16" s="513">
        <v>4945</v>
      </c>
      <c r="Q16" s="200"/>
      <c r="R16" s="201"/>
    </row>
    <row r="17" spans="1:18" s="79" customFormat="1" ht="15" customHeight="1">
      <c r="A17" s="53" t="s">
        <v>592</v>
      </c>
      <c r="B17" s="511">
        <v>31049</v>
      </c>
      <c r="C17" s="512">
        <v>14321</v>
      </c>
      <c r="D17" s="512">
        <v>16728</v>
      </c>
      <c r="E17" s="513">
        <v>4299</v>
      </c>
      <c r="F17" s="514">
        <f t="shared" si="0"/>
        <v>13.84585654932526</v>
      </c>
      <c r="G17" s="513">
        <v>2182</v>
      </c>
      <c r="H17" s="513">
        <v>2117</v>
      </c>
      <c r="I17" s="513">
        <v>20451</v>
      </c>
      <c r="J17" s="514">
        <f t="shared" si="1"/>
        <v>65.86685561531772</v>
      </c>
      <c r="K17" s="513">
        <v>9784</v>
      </c>
      <c r="L17" s="513">
        <v>10667</v>
      </c>
      <c r="M17" s="513">
        <v>6291</v>
      </c>
      <c r="N17" s="514">
        <f t="shared" si="2"/>
        <v>20.26152211021289</v>
      </c>
      <c r="O17" s="513">
        <v>2349</v>
      </c>
      <c r="P17" s="513">
        <v>3942</v>
      </c>
      <c r="Q17" s="200"/>
      <c r="R17" s="201"/>
    </row>
    <row r="18" spans="1:18" s="79" customFormat="1" ht="15" customHeight="1">
      <c r="A18" s="53" t="s">
        <v>593</v>
      </c>
      <c r="B18" s="511">
        <v>13507</v>
      </c>
      <c r="C18" s="512">
        <v>6455</v>
      </c>
      <c r="D18" s="512">
        <v>7052</v>
      </c>
      <c r="E18" s="513">
        <v>1834</v>
      </c>
      <c r="F18" s="514">
        <f t="shared" si="0"/>
        <v>13.57814466572888</v>
      </c>
      <c r="G18" s="513">
        <v>937</v>
      </c>
      <c r="H18" s="513">
        <v>897</v>
      </c>
      <c r="I18" s="513">
        <v>8733</v>
      </c>
      <c r="J18" s="514">
        <f t="shared" si="1"/>
        <v>64.65536388539276</v>
      </c>
      <c r="K18" s="513">
        <v>4308</v>
      </c>
      <c r="L18" s="513">
        <v>4425</v>
      </c>
      <c r="M18" s="513">
        <v>2940</v>
      </c>
      <c r="N18" s="514">
        <f t="shared" si="2"/>
        <v>21.76649144887836</v>
      </c>
      <c r="O18" s="513">
        <v>1210</v>
      </c>
      <c r="P18" s="513">
        <v>1730</v>
      </c>
      <c r="Q18" s="200"/>
      <c r="R18" s="201"/>
    </row>
    <row r="19" spans="1:18" s="79" customFormat="1" ht="15" customHeight="1">
      <c r="A19" s="53" t="s">
        <v>389</v>
      </c>
      <c r="B19" s="511">
        <v>2952</v>
      </c>
      <c r="C19" s="512">
        <v>1370</v>
      </c>
      <c r="D19" s="512">
        <v>1582</v>
      </c>
      <c r="E19" s="513">
        <v>343</v>
      </c>
      <c r="F19" s="514">
        <f t="shared" si="0"/>
        <v>11.619241192411923</v>
      </c>
      <c r="G19" s="513">
        <v>172</v>
      </c>
      <c r="H19" s="513">
        <v>171</v>
      </c>
      <c r="I19" s="513">
        <v>1714</v>
      </c>
      <c r="J19" s="514">
        <f t="shared" si="1"/>
        <v>58.06233062330624</v>
      </c>
      <c r="K19" s="513">
        <v>845</v>
      </c>
      <c r="L19" s="513">
        <v>869</v>
      </c>
      <c r="M19" s="513">
        <v>895</v>
      </c>
      <c r="N19" s="514">
        <f t="shared" si="2"/>
        <v>30.318428184281842</v>
      </c>
      <c r="O19" s="513">
        <v>353</v>
      </c>
      <c r="P19" s="513">
        <v>542</v>
      </c>
      <c r="Q19" s="200"/>
      <c r="R19" s="201"/>
    </row>
    <row r="20" spans="1:18" s="79" customFormat="1" ht="15" customHeight="1">
      <c r="A20" s="53" t="s">
        <v>594</v>
      </c>
      <c r="B20" s="511">
        <v>13708</v>
      </c>
      <c r="C20" s="512">
        <v>6429</v>
      </c>
      <c r="D20" s="512">
        <v>7279</v>
      </c>
      <c r="E20" s="513">
        <v>2283</v>
      </c>
      <c r="F20" s="514">
        <f t="shared" si="0"/>
        <v>16.65450831631164</v>
      </c>
      <c r="G20" s="513">
        <v>1121</v>
      </c>
      <c r="H20" s="513">
        <v>1162</v>
      </c>
      <c r="I20" s="513">
        <v>9724</v>
      </c>
      <c r="J20" s="514">
        <f t="shared" si="1"/>
        <v>70.93667931135104</v>
      </c>
      <c r="K20" s="513">
        <v>4602</v>
      </c>
      <c r="L20" s="513">
        <v>5122</v>
      </c>
      <c r="M20" s="513">
        <v>1689</v>
      </c>
      <c r="N20" s="514">
        <f t="shared" si="2"/>
        <v>12.321272249781149</v>
      </c>
      <c r="O20" s="513">
        <v>698</v>
      </c>
      <c r="P20" s="513">
        <v>991</v>
      </c>
      <c r="Q20" s="200"/>
      <c r="R20" s="201"/>
    </row>
    <row r="21" spans="1:18" s="79" customFormat="1" ht="15" customHeight="1">
      <c r="A21" s="53" t="s">
        <v>391</v>
      </c>
      <c r="B21" s="511">
        <v>2249</v>
      </c>
      <c r="C21" s="512">
        <v>1353</v>
      </c>
      <c r="D21" s="512">
        <v>896</v>
      </c>
      <c r="E21" s="513">
        <v>247</v>
      </c>
      <c r="F21" s="514">
        <f t="shared" si="0"/>
        <v>10.982658959537572</v>
      </c>
      <c r="G21" s="513">
        <v>133</v>
      </c>
      <c r="H21" s="513">
        <v>114</v>
      </c>
      <c r="I21" s="513">
        <v>1554</v>
      </c>
      <c r="J21" s="514">
        <f t="shared" si="1"/>
        <v>69.09737661182747</v>
      </c>
      <c r="K21" s="513">
        <v>1039</v>
      </c>
      <c r="L21" s="513">
        <v>515</v>
      </c>
      <c r="M21" s="513">
        <v>448</v>
      </c>
      <c r="N21" s="514">
        <f t="shared" si="2"/>
        <v>19.919964428634948</v>
      </c>
      <c r="O21" s="513">
        <v>181</v>
      </c>
      <c r="P21" s="513">
        <v>267</v>
      </c>
      <c r="Q21" s="200"/>
      <c r="R21" s="201"/>
    </row>
    <row r="22" spans="1:18" s="79" customFormat="1" ht="15" customHeight="1">
      <c r="A22" s="53" t="s">
        <v>595</v>
      </c>
      <c r="B22" s="511">
        <v>26230</v>
      </c>
      <c r="C22" s="512">
        <v>12347</v>
      </c>
      <c r="D22" s="512">
        <v>13883</v>
      </c>
      <c r="E22" s="513">
        <v>3785</v>
      </c>
      <c r="F22" s="514">
        <f t="shared" si="0"/>
        <v>14.430041936713685</v>
      </c>
      <c r="G22" s="513">
        <v>1899</v>
      </c>
      <c r="H22" s="513">
        <v>1886</v>
      </c>
      <c r="I22" s="513">
        <v>17745</v>
      </c>
      <c r="J22" s="514">
        <f t="shared" si="1"/>
        <v>67.65154403354937</v>
      </c>
      <c r="K22" s="513">
        <v>8605</v>
      </c>
      <c r="L22" s="513">
        <v>9140</v>
      </c>
      <c r="M22" s="513">
        <v>4700</v>
      </c>
      <c r="N22" s="514">
        <f t="shared" si="2"/>
        <v>17.918414029736944</v>
      </c>
      <c r="O22" s="513">
        <v>1843</v>
      </c>
      <c r="P22" s="513">
        <v>2857</v>
      </c>
      <c r="Q22" s="200"/>
      <c r="R22" s="201"/>
    </row>
    <row r="23" spans="1:18" s="79" customFormat="1" ht="15" customHeight="1">
      <c r="A23" s="53" t="s">
        <v>409</v>
      </c>
      <c r="B23" s="511">
        <v>16564</v>
      </c>
      <c r="C23" s="512">
        <v>7719</v>
      </c>
      <c r="D23" s="512">
        <v>8845</v>
      </c>
      <c r="E23" s="513">
        <v>2216</v>
      </c>
      <c r="F23" s="514">
        <f t="shared" si="0"/>
        <v>13.378411011832892</v>
      </c>
      <c r="G23" s="513">
        <v>1124</v>
      </c>
      <c r="H23" s="513">
        <v>1092</v>
      </c>
      <c r="I23" s="513">
        <v>10852</v>
      </c>
      <c r="J23" s="514">
        <f t="shared" si="1"/>
        <v>65.51557594783868</v>
      </c>
      <c r="K23" s="513">
        <v>5160</v>
      </c>
      <c r="L23" s="513">
        <v>5692</v>
      </c>
      <c r="M23" s="513">
        <v>3495</v>
      </c>
      <c r="N23" s="514">
        <f t="shared" si="2"/>
        <v>21.09997585124366</v>
      </c>
      <c r="O23" s="513">
        <v>1435</v>
      </c>
      <c r="P23" s="513">
        <v>2060</v>
      </c>
      <c r="Q23" s="200"/>
      <c r="R23" s="201"/>
    </row>
    <row r="24" spans="1:18" s="79" customFormat="1" ht="15" customHeight="1">
      <c r="A24" s="53" t="s">
        <v>596</v>
      </c>
      <c r="B24" s="511">
        <v>16135</v>
      </c>
      <c r="C24" s="512">
        <v>7594</v>
      </c>
      <c r="D24" s="512">
        <v>8541</v>
      </c>
      <c r="E24" s="513">
        <v>2838</v>
      </c>
      <c r="F24" s="514">
        <f t="shared" si="0"/>
        <v>17.5890920359467</v>
      </c>
      <c r="G24" s="513">
        <v>1450</v>
      </c>
      <c r="H24" s="513">
        <v>1388</v>
      </c>
      <c r="I24" s="513">
        <v>10517</v>
      </c>
      <c r="J24" s="514">
        <f t="shared" si="1"/>
        <v>65.18128292531763</v>
      </c>
      <c r="K24" s="513">
        <v>4993</v>
      </c>
      <c r="L24" s="513">
        <v>5524</v>
      </c>
      <c r="M24" s="513">
        <v>2776</v>
      </c>
      <c r="N24" s="514">
        <f t="shared" si="2"/>
        <v>17.204834211341804</v>
      </c>
      <c r="O24" s="513">
        <v>1149</v>
      </c>
      <c r="P24" s="513">
        <v>1627</v>
      </c>
      <c r="Q24" s="200"/>
      <c r="R24" s="201"/>
    </row>
    <row r="25" spans="1:18" s="79" customFormat="1" ht="15" customHeight="1">
      <c r="A25" s="53" t="s">
        <v>597</v>
      </c>
      <c r="B25" s="511">
        <v>30091</v>
      </c>
      <c r="C25" s="512">
        <v>14425</v>
      </c>
      <c r="D25" s="512">
        <v>15666</v>
      </c>
      <c r="E25" s="513">
        <v>3726</v>
      </c>
      <c r="F25" s="514">
        <f t="shared" si="0"/>
        <v>12.382439932205642</v>
      </c>
      <c r="G25" s="513">
        <v>1916</v>
      </c>
      <c r="H25" s="513">
        <v>1810</v>
      </c>
      <c r="I25" s="513">
        <v>20601</v>
      </c>
      <c r="J25" s="514">
        <f t="shared" si="1"/>
        <v>68.4623309295138</v>
      </c>
      <c r="K25" s="513">
        <v>10204</v>
      </c>
      <c r="L25" s="513">
        <v>10397</v>
      </c>
      <c r="M25" s="513">
        <v>5734</v>
      </c>
      <c r="N25" s="514">
        <f t="shared" si="2"/>
        <v>19.055531554285334</v>
      </c>
      <c r="O25" s="513">
        <v>2294</v>
      </c>
      <c r="P25" s="513">
        <v>3440</v>
      </c>
      <c r="Q25" s="200"/>
      <c r="R25" s="201"/>
    </row>
    <row r="26" spans="1:18" s="79" customFormat="1" ht="15" customHeight="1">
      <c r="A26" s="53" t="s">
        <v>598</v>
      </c>
      <c r="B26" s="511">
        <v>27820</v>
      </c>
      <c r="C26" s="512">
        <v>13017</v>
      </c>
      <c r="D26" s="512">
        <v>14803</v>
      </c>
      <c r="E26" s="513">
        <v>4304</v>
      </c>
      <c r="F26" s="514">
        <f t="shared" si="0"/>
        <v>15.470884255930986</v>
      </c>
      <c r="G26" s="513">
        <v>2145</v>
      </c>
      <c r="H26" s="513">
        <v>2159</v>
      </c>
      <c r="I26" s="513">
        <v>18781</v>
      </c>
      <c r="J26" s="514">
        <f t="shared" si="1"/>
        <v>67.50898634076205</v>
      </c>
      <c r="K26" s="513">
        <v>8920</v>
      </c>
      <c r="L26" s="513">
        <v>9861</v>
      </c>
      <c r="M26" s="513">
        <v>4733</v>
      </c>
      <c r="N26" s="514">
        <f t="shared" si="2"/>
        <v>17.01294033069734</v>
      </c>
      <c r="O26" s="513">
        <v>1951</v>
      </c>
      <c r="P26" s="513">
        <v>2782</v>
      </c>
      <c r="Q26" s="200"/>
      <c r="R26" s="201"/>
    </row>
    <row r="27" spans="1:18" s="79" customFormat="1" ht="15" customHeight="1">
      <c r="A27" s="53" t="s">
        <v>599</v>
      </c>
      <c r="B27" s="511">
        <v>27942</v>
      </c>
      <c r="C27" s="512">
        <v>13183</v>
      </c>
      <c r="D27" s="512">
        <v>14759</v>
      </c>
      <c r="E27" s="513">
        <v>4162</v>
      </c>
      <c r="F27" s="514">
        <f t="shared" si="0"/>
        <v>14.895139932717772</v>
      </c>
      <c r="G27" s="513">
        <v>2148</v>
      </c>
      <c r="H27" s="513">
        <v>2014</v>
      </c>
      <c r="I27" s="513">
        <v>17539</v>
      </c>
      <c r="J27" s="514">
        <f t="shared" si="1"/>
        <v>62.76930785197909</v>
      </c>
      <c r="K27" s="513">
        <v>8488</v>
      </c>
      <c r="L27" s="513">
        <v>9051</v>
      </c>
      <c r="M27" s="513">
        <v>6241</v>
      </c>
      <c r="N27" s="514">
        <f t="shared" si="2"/>
        <v>22.335552215303128</v>
      </c>
      <c r="O27" s="513">
        <v>2547</v>
      </c>
      <c r="P27" s="513">
        <v>3694</v>
      </c>
      <c r="Q27" s="200"/>
      <c r="R27" s="201"/>
    </row>
    <row r="28" spans="1:18" s="79" customFormat="1" ht="15" customHeight="1">
      <c r="A28" s="53" t="s">
        <v>394</v>
      </c>
      <c r="B28" s="511">
        <v>446</v>
      </c>
      <c r="C28" s="512">
        <v>208</v>
      </c>
      <c r="D28" s="512">
        <v>238</v>
      </c>
      <c r="E28" s="513">
        <v>12</v>
      </c>
      <c r="F28" s="514">
        <f t="shared" si="0"/>
        <v>2.690582959641256</v>
      </c>
      <c r="G28" s="513">
        <v>8</v>
      </c>
      <c r="H28" s="513">
        <v>4</v>
      </c>
      <c r="I28" s="513">
        <v>233</v>
      </c>
      <c r="J28" s="514">
        <f t="shared" si="1"/>
        <v>52.242152466367706</v>
      </c>
      <c r="K28" s="513">
        <v>124</v>
      </c>
      <c r="L28" s="513">
        <v>109</v>
      </c>
      <c r="M28" s="513">
        <v>201</v>
      </c>
      <c r="N28" s="514">
        <f t="shared" si="2"/>
        <v>45.06726457399103</v>
      </c>
      <c r="O28" s="513">
        <v>76</v>
      </c>
      <c r="P28" s="513">
        <v>125</v>
      </c>
      <c r="Q28" s="200"/>
      <c r="R28" s="201"/>
    </row>
    <row r="29" spans="1:18" s="79" customFormat="1" ht="15" customHeight="1">
      <c r="A29" s="53" t="s">
        <v>600</v>
      </c>
      <c r="B29" s="511">
        <v>1195</v>
      </c>
      <c r="C29" s="512">
        <v>534</v>
      </c>
      <c r="D29" s="512">
        <v>661</v>
      </c>
      <c r="E29" s="513">
        <v>109</v>
      </c>
      <c r="F29" s="514">
        <f t="shared" si="0"/>
        <v>9.121338912133892</v>
      </c>
      <c r="G29" s="513">
        <v>51</v>
      </c>
      <c r="H29" s="513">
        <v>58</v>
      </c>
      <c r="I29" s="513">
        <v>709</v>
      </c>
      <c r="J29" s="514">
        <f t="shared" si="1"/>
        <v>59.33054393305439</v>
      </c>
      <c r="K29" s="513">
        <v>337</v>
      </c>
      <c r="L29" s="513">
        <v>372</v>
      </c>
      <c r="M29" s="513">
        <v>377</v>
      </c>
      <c r="N29" s="514">
        <f t="shared" si="2"/>
        <v>31.548117154811717</v>
      </c>
      <c r="O29" s="513">
        <v>146</v>
      </c>
      <c r="P29" s="513">
        <v>231</v>
      </c>
      <c r="Q29" s="200"/>
      <c r="R29" s="201"/>
    </row>
    <row r="30" spans="1:18" s="79" customFormat="1" ht="15" customHeight="1">
      <c r="A30" s="53" t="s">
        <v>601</v>
      </c>
      <c r="B30" s="511">
        <v>11043</v>
      </c>
      <c r="C30" s="512">
        <v>5290</v>
      </c>
      <c r="D30" s="512">
        <v>5753</v>
      </c>
      <c r="E30" s="513">
        <v>1673</v>
      </c>
      <c r="F30" s="514">
        <f t="shared" si="0"/>
        <v>15.149868695100968</v>
      </c>
      <c r="G30" s="513">
        <v>817</v>
      </c>
      <c r="H30" s="513">
        <v>856</v>
      </c>
      <c r="I30" s="513">
        <v>7575</v>
      </c>
      <c r="J30" s="514">
        <f t="shared" si="1"/>
        <v>68.59549035588155</v>
      </c>
      <c r="K30" s="513">
        <v>3734</v>
      </c>
      <c r="L30" s="513">
        <v>3841</v>
      </c>
      <c r="M30" s="513">
        <v>1795</v>
      </c>
      <c r="N30" s="514">
        <f t="shared" si="2"/>
        <v>16.254640949017478</v>
      </c>
      <c r="O30" s="513">
        <v>739</v>
      </c>
      <c r="P30" s="513">
        <v>1056</v>
      </c>
      <c r="Q30" s="200"/>
      <c r="R30" s="201"/>
    </row>
    <row r="31" spans="1:18" s="79" customFormat="1" ht="15" customHeight="1">
      <c r="A31" s="53" t="s">
        <v>602</v>
      </c>
      <c r="B31" s="511">
        <v>13660</v>
      </c>
      <c r="C31" s="512">
        <v>6607</v>
      </c>
      <c r="D31" s="512">
        <v>7053</v>
      </c>
      <c r="E31" s="513">
        <v>2624</v>
      </c>
      <c r="F31" s="515">
        <f t="shared" si="0"/>
        <v>19.209370424597363</v>
      </c>
      <c r="G31" s="511">
        <v>1370</v>
      </c>
      <c r="H31" s="511">
        <v>1254</v>
      </c>
      <c r="I31" s="513">
        <v>9077</v>
      </c>
      <c r="J31" s="515">
        <f t="shared" si="1"/>
        <v>66.44948755490483</v>
      </c>
      <c r="K31" s="511">
        <v>4411</v>
      </c>
      <c r="L31" s="511">
        <v>4666</v>
      </c>
      <c r="M31" s="513">
        <v>1958</v>
      </c>
      <c r="N31" s="515">
        <f t="shared" si="2"/>
        <v>14.333821376281113</v>
      </c>
      <c r="O31" s="511">
        <v>825</v>
      </c>
      <c r="P31" s="511">
        <v>1133</v>
      </c>
      <c r="Q31" s="200"/>
      <c r="R31" s="201"/>
    </row>
    <row r="32" spans="1:18" s="79" customFormat="1" ht="15" customHeight="1">
      <c r="A32" s="53" t="s">
        <v>730</v>
      </c>
      <c r="B32" s="511">
        <v>1566</v>
      </c>
      <c r="C32" s="512">
        <v>762</v>
      </c>
      <c r="D32" s="512">
        <v>804</v>
      </c>
      <c r="E32" s="513">
        <v>194</v>
      </c>
      <c r="F32" s="514">
        <f t="shared" si="0"/>
        <v>12.388250319284802</v>
      </c>
      <c r="G32" s="513">
        <v>106</v>
      </c>
      <c r="H32" s="513">
        <v>88</v>
      </c>
      <c r="I32" s="513">
        <v>865</v>
      </c>
      <c r="J32" s="514">
        <f t="shared" si="1"/>
        <v>55.23627075351213</v>
      </c>
      <c r="K32" s="513">
        <v>439</v>
      </c>
      <c r="L32" s="513">
        <v>426</v>
      </c>
      <c r="M32" s="513">
        <v>507</v>
      </c>
      <c r="N32" s="514">
        <f t="shared" si="2"/>
        <v>32.37547892720307</v>
      </c>
      <c r="O32" s="513">
        <v>217</v>
      </c>
      <c r="P32" s="513">
        <v>290</v>
      </c>
      <c r="Q32" s="200"/>
      <c r="R32" s="201"/>
    </row>
    <row r="33" spans="1:18" s="79" customFormat="1" ht="15" customHeight="1">
      <c r="A33" s="53" t="s">
        <v>855</v>
      </c>
      <c r="B33" s="511">
        <v>1130</v>
      </c>
      <c r="C33" s="512">
        <v>557</v>
      </c>
      <c r="D33" s="512">
        <v>573</v>
      </c>
      <c r="E33" s="513">
        <v>118</v>
      </c>
      <c r="F33" s="515">
        <f t="shared" si="0"/>
        <v>10.442477876106194</v>
      </c>
      <c r="G33" s="511">
        <v>66</v>
      </c>
      <c r="H33" s="511">
        <v>52</v>
      </c>
      <c r="I33" s="513">
        <v>620</v>
      </c>
      <c r="J33" s="515">
        <f t="shared" si="1"/>
        <v>54.86725663716814</v>
      </c>
      <c r="K33" s="511">
        <v>314</v>
      </c>
      <c r="L33" s="511">
        <v>306</v>
      </c>
      <c r="M33" s="513">
        <v>392</v>
      </c>
      <c r="N33" s="515">
        <f t="shared" si="2"/>
        <v>34.690265486725664</v>
      </c>
      <c r="O33" s="511">
        <v>177</v>
      </c>
      <c r="P33" s="511">
        <v>215</v>
      </c>
      <c r="Q33" s="200"/>
      <c r="R33" s="201"/>
    </row>
    <row r="34" spans="1:16" ht="5.25" customHeight="1">
      <c r="A34" s="516"/>
      <c r="B34" s="517"/>
      <c r="C34" s="518"/>
      <c r="D34" s="518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36"/>
      <c r="P34" s="519"/>
    </row>
    <row r="35" ht="3.75" customHeight="1">
      <c r="O35" s="480"/>
    </row>
    <row r="36" spans="1:4" ht="12" customHeight="1">
      <c r="A36" s="206" t="s">
        <v>584</v>
      </c>
      <c r="B36" s="9"/>
      <c r="C36" s="206"/>
      <c r="D36" s="206"/>
    </row>
    <row r="37" spans="1:4" ht="12" customHeight="1">
      <c r="A37" s="207" t="s">
        <v>854</v>
      </c>
      <c r="B37" s="483"/>
      <c r="C37" s="207"/>
      <c r="D37" s="207"/>
    </row>
  </sheetData>
  <mergeCells count="6">
    <mergeCell ref="A1:P1"/>
    <mergeCell ref="A5:A6"/>
    <mergeCell ref="E5:H5"/>
    <mergeCell ref="I5:L5"/>
    <mergeCell ref="M5:P5"/>
    <mergeCell ref="B5:D5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3"/>
  <dimension ref="A1:L28"/>
  <sheetViews>
    <sheetView workbookViewId="0" topLeftCell="A1">
      <selection activeCell="F11" sqref="F11"/>
    </sheetView>
  </sheetViews>
  <sheetFormatPr defaultColWidth="9.59765625" defaultRowHeight="13.5"/>
  <cols>
    <col min="1" max="1" width="7.19921875" style="108" customWidth="1"/>
    <col min="2" max="2" width="4.3984375" style="108" customWidth="1"/>
    <col min="3" max="3" width="5.3984375" style="108" customWidth="1"/>
    <col min="4" max="4" width="9.796875" style="108" customWidth="1"/>
    <col min="5" max="5" width="8.796875" style="108" customWidth="1"/>
    <col min="6" max="6" width="12" style="108" customWidth="1"/>
    <col min="7" max="7" width="12.796875" style="108" customWidth="1"/>
    <col min="8" max="8" width="13.3984375" style="108" customWidth="1"/>
    <col min="9" max="9" width="11.3984375" style="108" customWidth="1"/>
    <col min="10" max="11" width="12.59765625" style="108" customWidth="1"/>
    <col min="12" max="12" width="13.796875" style="183" customWidth="1"/>
    <col min="13" max="16384" width="9.19921875" style="108" customWidth="1"/>
  </cols>
  <sheetData>
    <row r="1" spans="1:12" s="208" customFormat="1" ht="18" customHeight="1">
      <c r="A1" s="612" t="s">
        <v>603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</row>
    <row r="2" spans="1:12" s="208" customFormat="1" ht="12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s="208" customFormat="1" ht="12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05" t="s">
        <v>648</v>
      </c>
    </row>
    <row r="4" s="93" customFormat="1" ht="3.75" customHeight="1">
      <c r="L4" s="184"/>
    </row>
    <row r="5" spans="1:12" s="93" customFormat="1" ht="12" customHeight="1">
      <c r="A5" s="125"/>
      <c r="B5" s="539" t="s">
        <v>414</v>
      </c>
      <c r="C5" s="558"/>
      <c r="D5" s="48"/>
      <c r="E5" s="46"/>
      <c r="F5" s="209"/>
      <c r="G5" s="46"/>
      <c r="H5" s="580" t="s">
        <v>604</v>
      </c>
      <c r="I5" s="592"/>
      <c r="J5" s="539"/>
      <c r="K5" s="558"/>
      <c r="L5" s="210"/>
    </row>
    <row r="6" spans="2:12" s="93" customFormat="1" ht="12.75" customHeight="1">
      <c r="B6" s="560"/>
      <c r="C6" s="553"/>
      <c r="D6" s="70"/>
      <c r="E6" s="534" t="s">
        <v>817</v>
      </c>
      <c r="G6" s="534" t="s">
        <v>605</v>
      </c>
      <c r="H6" s="628" t="s">
        <v>564</v>
      </c>
      <c r="J6" s="626" t="s">
        <v>43</v>
      </c>
      <c r="K6" s="626" t="s">
        <v>44</v>
      </c>
      <c r="L6" s="279" t="s">
        <v>606</v>
      </c>
    </row>
    <row r="7" spans="4:12" s="93" customFormat="1" ht="12.75" customHeight="1">
      <c r="D7" s="70" t="s">
        <v>607</v>
      </c>
      <c r="E7" s="605"/>
      <c r="F7" s="93" t="s">
        <v>42</v>
      </c>
      <c r="G7" s="605"/>
      <c r="H7" s="560"/>
      <c r="I7" s="544" t="s">
        <v>608</v>
      </c>
      <c r="J7" s="627"/>
      <c r="K7" s="627"/>
      <c r="L7" s="184" t="s">
        <v>642</v>
      </c>
    </row>
    <row r="8" spans="1:12" s="93" customFormat="1" ht="12.75" customHeight="1">
      <c r="A8" s="560" t="s">
        <v>39</v>
      </c>
      <c r="B8" s="560"/>
      <c r="D8" s="70" t="s">
        <v>643</v>
      </c>
      <c r="E8" s="605"/>
      <c r="F8" s="97"/>
      <c r="G8" s="605"/>
      <c r="H8" s="560"/>
      <c r="I8" s="624"/>
      <c r="J8" s="627"/>
      <c r="K8" s="627"/>
      <c r="L8" s="205" t="s">
        <v>644</v>
      </c>
    </row>
    <row r="9" spans="1:12" s="93" customFormat="1" ht="12.75" customHeight="1">
      <c r="A9" s="538"/>
      <c r="B9" s="538"/>
      <c r="C9" s="162"/>
      <c r="D9" s="52"/>
      <c r="E9" s="535"/>
      <c r="F9" s="162"/>
      <c r="G9" s="535"/>
      <c r="H9" s="538"/>
      <c r="I9" s="625"/>
      <c r="J9" s="583"/>
      <c r="K9" s="575"/>
      <c r="L9" s="211"/>
    </row>
    <row r="10" spans="4:12" s="93" customFormat="1" ht="6" customHeight="1">
      <c r="D10" s="70"/>
      <c r="E10" s="212"/>
      <c r="G10" s="212"/>
      <c r="I10" s="212"/>
      <c r="L10" s="205"/>
    </row>
    <row r="11" spans="4:12" s="95" customFormat="1" ht="15" customHeight="1">
      <c r="D11" s="213"/>
      <c r="E11" s="214"/>
      <c r="F11" s="214"/>
      <c r="G11" s="623" t="s">
        <v>609</v>
      </c>
      <c r="H11" s="623"/>
      <c r="I11" s="623"/>
      <c r="J11" s="214"/>
      <c r="K11" s="214"/>
      <c r="L11" s="214"/>
    </row>
    <row r="12" spans="1:12" s="93" customFormat="1" ht="11.25" customHeight="1">
      <c r="A12" s="93" t="s">
        <v>10</v>
      </c>
      <c r="B12" s="93">
        <v>55</v>
      </c>
      <c r="C12" s="93" t="s">
        <v>39</v>
      </c>
      <c r="D12" s="485">
        <v>48.1</v>
      </c>
      <c r="E12" s="215">
        <v>0.7</v>
      </c>
      <c r="F12" s="184">
        <v>115265</v>
      </c>
      <c r="G12" s="216">
        <v>41.8</v>
      </c>
      <c r="H12" s="184">
        <f aca="true" t="shared" si="0" ref="H12:H17">SUM(J12:K12)</f>
        <v>317225</v>
      </c>
      <c r="I12" s="216">
        <v>38.2</v>
      </c>
      <c r="J12" s="184">
        <v>147769</v>
      </c>
      <c r="K12" s="184">
        <v>169456</v>
      </c>
      <c r="L12" s="204">
        <f>H12/D12</f>
        <v>6595.114345114345</v>
      </c>
    </row>
    <row r="13" spans="2:12" s="93" customFormat="1" ht="11.25" customHeight="1">
      <c r="B13" s="93">
        <v>60</v>
      </c>
      <c r="D13" s="485">
        <v>50.6</v>
      </c>
      <c r="E13" s="215">
        <v>0.7</v>
      </c>
      <c r="F13" s="184">
        <v>119810</v>
      </c>
      <c r="G13" s="216">
        <v>42.3</v>
      </c>
      <c r="H13" s="217">
        <f t="shared" si="0"/>
        <v>322535</v>
      </c>
      <c r="I13" s="216">
        <v>38.4</v>
      </c>
      <c r="J13" s="184">
        <v>149676</v>
      </c>
      <c r="K13" s="184">
        <v>172859</v>
      </c>
      <c r="L13" s="204">
        <f>H13/D13</f>
        <v>6374.209486166008</v>
      </c>
    </row>
    <row r="14" spans="1:12" s="93" customFormat="1" ht="11.25" customHeight="1">
      <c r="A14" s="93" t="s">
        <v>27</v>
      </c>
      <c r="B14" s="93">
        <v>2</v>
      </c>
      <c r="C14" s="93" t="s">
        <v>39</v>
      </c>
      <c r="D14" s="485">
        <v>57.5</v>
      </c>
      <c r="E14" s="215">
        <v>0.8</v>
      </c>
      <c r="F14" s="184">
        <v>128085</v>
      </c>
      <c r="G14" s="216">
        <v>44.4</v>
      </c>
      <c r="H14" s="184">
        <f t="shared" si="0"/>
        <v>336657</v>
      </c>
      <c r="I14" s="216">
        <v>40.8</v>
      </c>
      <c r="J14" s="184">
        <v>156013</v>
      </c>
      <c r="K14" s="184">
        <v>180644</v>
      </c>
      <c r="L14" s="204">
        <f>H14/D14</f>
        <v>5854.904347826087</v>
      </c>
    </row>
    <row r="15" spans="2:12" s="93" customFormat="1" ht="11.25" customHeight="1">
      <c r="B15" s="218">
        <v>7</v>
      </c>
      <c r="D15" s="485">
        <v>58.3</v>
      </c>
      <c r="E15" s="215">
        <v>0.8</v>
      </c>
      <c r="F15" s="184">
        <v>138717</v>
      </c>
      <c r="G15" s="216">
        <v>45.8</v>
      </c>
      <c r="H15" s="184">
        <f t="shared" si="0"/>
        <v>342200</v>
      </c>
      <c r="I15" s="216">
        <v>41.9</v>
      </c>
      <c r="J15" s="184">
        <v>158700</v>
      </c>
      <c r="K15" s="184">
        <v>183500</v>
      </c>
      <c r="L15" s="204">
        <f>H15/D15</f>
        <v>5869.639794168096</v>
      </c>
    </row>
    <row r="16" spans="2:12" s="93" customFormat="1" ht="11.25" customHeight="1">
      <c r="B16" s="218">
        <v>12</v>
      </c>
      <c r="D16" s="485">
        <v>57.8</v>
      </c>
      <c r="E16" s="215">
        <v>0.8</v>
      </c>
      <c r="F16" s="184">
        <v>148557</v>
      </c>
      <c r="G16" s="216">
        <v>46.3</v>
      </c>
      <c r="H16" s="184">
        <f t="shared" si="0"/>
        <v>342825</v>
      </c>
      <c r="I16" s="216">
        <v>42.1</v>
      </c>
      <c r="J16" s="184">
        <v>159737</v>
      </c>
      <c r="K16" s="184">
        <v>183088</v>
      </c>
      <c r="L16" s="204">
        <f>H16/D16</f>
        <v>5931.228373702423</v>
      </c>
    </row>
    <row r="17" spans="2:12" s="219" customFormat="1" ht="11.25" customHeight="1">
      <c r="B17" s="220">
        <v>17</v>
      </c>
      <c r="D17" s="486">
        <v>57.4</v>
      </c>
      <c r="E17" s="221">
        <v>0.8</v>
      </c>
      <c r="F17" s="222">
        <v>150850</v>
      </c>
      <c r="G17" s="223">
        <v>46.5</v>
      </c>
      <c r="H17" s="190">
        <f t="shared" si="0"/>
        <v>340854</v>
      </c>
      <c r="I17" s="223">
        <v>42.8</v>
      </c>
      <c r="J17" s="222">
        <v>158103</v>
      </c>
      <c r="K17" s="222">
        <v>182751</v>
      </c>
      <c r="L17" s="235">
        <v>5941.3</v>
      </c>
    </row>
    <row r="18" spans="2:12" s="224" customFormat="1" ht="5.25" customHeight="1">
      <c r="B18" s="225"/>
      <c r="C18" s="225"/>
      <c r="D18" s="487"/>
      <c r="E18" s="226"/>
      <c r="F18" s="227"/>
      <c r="G18" s="227"/>
      <c r="H18" s="227"/>
      <c r="I18" s="227"/>
      <c r="J18" s="227"/>
      <c r="K18" s="227"/>
      <c r="L18" s="227"/>
    </row>
    <row r="19" spans="4:12" s="95" customFormat="1" ht="15" customHeight="1">
      <c r="D19" s="228"/>
      <c r="E19" s="190"/>
      <c r="F19" s="190"/>
      <c r="G19" s="623" t="s">
        <v>610</v>
      </c>
      <c r="H19" s="623"/>
      <c r="I19" s="623"/>
      <c r="J19" s="190"/>
      <c r="K19" s="190"/>
      <c r="L19" s="190"/>
    </row>
    <row r="20" spans="1:12" s="93" customFormat="1" ht="11.25" customHeight="1">
      <c r="A20" s="93" t="s">
        <v>10</v>
      </c>
      <c r="B20" s="93">
        <v>55</v>
      </c>
      <c r="C20" s="93" t="s">
        <v>39</v>
      </c>
      <c r="D20" s="488">
        <v>33.5</v>
      </c>
      <c r="E20" s="229">
        <v>23.4</v>
      </c>
      <c r="F20" s="184">
        <v>88016</v>
      </c>
      <c r="G20" s="204">
        <v>81.7</v>
      </c>
      <c r="H20" s="184">
        <f aca="true" t="shared" si="1" ref="H20:H25">SUM(J20:K20)</f>
        <v>237361</v>
      </c>
      <c r="I20" s="216">
        <v>78.9</v>
      </c>
      <c r="J20" s="184">
        <v>110409</v>
      </c>
      <c r="K20" s="184">
        <v>126952</v>
      </c>
      <c r="L20" s="204">
        <f>H20/D20</f>
        <v>7085.4029850746265</v>
      </c>
    </row>
    <row r="21" spans="2:12" s="93" customFormat="1" ht="11.25" customHeight="1">
      <c r="B21" s="93">
        <v>60</v>
      </c>
      <c r="D21" s="488">
        <v>35.3</v>
      </c>
      <c r="E21" s="229">
        <v>24.6</v>
      </c>
      <c r="F21" s="184">
        <v>92439</v>
      </c>
      <c r="G21" s="204">
        <v>81.1</v>
      </c>
      <c r="H21" s="184">
        <f t="shared" si="1"/>
        <v>244230</v>
      </c>
      <c r="I21" s="216">
        <v>78.2</v>
      </c>
      <c r="J21" s="184">
        <v>113218</v>
      </c>
      <c r="K21" s="184">
        <v>131012</v>
      </c>
      <c r="L21" s="204">
        <f>H21/D21</f>
        <v>6918.696883852692</v>
      </c>
    </row>
    <row r="22" spans="1:12" s="93" customFormat="1" ht="11.25" customHeight="1">
      <c r="A22" s="93" t="s">
        <v>27</v>
      </c>
      <c r="B22" s="93">
        <v>2</v>
      </c>
      <c r="C22" s="93" t="s">
        <v>39</v>
      </c>
      <c r="D22" s="488">
        <v>41.1</v>
      </c>
      <c r="E22" s="229">
        <v>28.4</v>
      </c>
      <c r="F22" s="184">
        <v>100124</v>
      </c>
      <c r="G22" s="204">
        <v>82.7</v>
      </c>
      <c r="H22" s="184">
        <f t="shared" si="1"/>
        <v>259587</v>
      </c>
      <c r="I22" s="216">
        <v>81.9</v>
      </c>
      <c r="J22" s="184">
        <v>119959</v>
      </c>
      <c r="K22" s="184">
        <v>139628</v>
      </c>
      <c r="L22" s="204">
        <f>H22/D22</f>
        <v>6315.985401459854</v>
      </c>
    </row>
    <row r="23" spans="2:12" s="93" customFormat="1" ht="11.25" customHeight="1">
      <c r="B23" s="218">
        <v>7</v>
      </c>
      <c r="C23" s="218"/>
      <c r="D23" s="488">
        <v>43</v>
      </c>
      <c r="E23" s="229">
        <v>29.7</v>
      </c>
      <c r="F23" s="184">
        <v>111694</v>
      </c>
      <c r="G23" s="204">
        <v>86.9</v>
      </c>
      <c r="H23" s="184">
        <f t="shared" si="1"/>
        <v>271827</v>
      </c>
      <c r="I23" s="216">
        <v>84.4</v>
      </c>
      <c r="J23" s="184">
        <v>125939</v>
      </c>
      <c r="K23" s="184">
        <v>145888</v>
      </c>
      <c r="L23" s="204">
        <f>H23/D23</f>
        <v>6321.558139534884</v>
      </c>
    </row>
    <row r="24" spans="2:12" s="93" customFormat="1" ht="11.25" customHeight="1">
      <c r="B24" s="218">
        <v>12</v>
      </c>
      <c r="D24" s="488">
        <v>43.7</v>
      </c>
      <c r="E24" s="229">
        <v>30.1</v>
      </c>
      <c r="F24" s="184">
        <v>121340</v>
      </c>
      <c r="G24" s="204">
        <v>86.7</v>
      </c>
      <c r="H24" s="184">
        <f t="shared" si="1"/>
        <v>277948</v>
      </c>
      <c r="I24" s="216">
        <v>84.1</v>
      </c>
      <c r="J24" s="184">
        <v>129346</v>
      </c>
      <c r="K24" s="184">
        <v>148602</v>
      </c>
      <c r="L24" s="204">
        <f>H24/D24</f>
        <v>6360.366132723112</v>
      </c>
    </row>
    <row r="25" spans="2:12" s="219" customFormat="1" ht="11.25" customHeight="1">
      <c r="B25" s="220">
        <v>17</v>
      </c>
      <c r="C25" s="220"/>
      <c r="D25" s="489">
        <v>44.3</v>
      </c>
      <c r="E25" s="230">
        <v>16.8</v>
      </c>
      <c r="F25" s="231">
        <v>124851</v>
      </c>
      <c r="G25" s="232">
        <v>86.9</v>
      </c>
      <c r="H25" s="190">
        <f t="shared" si="1"/>
        <v>281914</v>
      </c>
      <c r="I25" s="233">
        <v>84.5</v>
      </c>
      <c r="J25" s="234">
        <v>130300</v>
      </c>
      <c r="K25" s="234">
        <v>151614</v>
      </c>
      <c r="L25" s="235">
        <v>6358</v>
      </c>
    </row>
    <row r="26" spans="1:12" s="219" customFormat="1" ht="3.75" customHeight="1">
      <c r="A26" s="236"/>
      <c r="B26" s="237"/>
      <c r="C26" s="237"/>
      <c r="D26" s="490"/>
      <c r="E26" s="236"/>
      <c r="F26" s="236"/>
      <c r="G26" s="236"/>
      <c r="H26" s="236"/>
      <c r="I26" s="236"/>
      <c r="J26" s="236"/>
      <c r="K26" s="236"/>
      <c r="L26" s="238"/>
    </row>
    <row r="27" spans="4:12" ht="3" customHeight="1">
      <c r="D27" s="239"/>
      <c r="E27" s="239"/>
      <c r="F27" s="239"/>
      <c r="G27" s="239"/>
      <c r="H27" s="239"/>
      <c r="I27" s="239"/>
      <c r="J27" s="93"/>
      <c r="K27" s="93"/>
      <c r="L27" s="184"/>
    </row>
    <row r="28" ht="11.25" customHeight="1">
      <c r="A28" s="240" t="s">
        <v>611</v>
      </c>
    </row>
  </sheetData>
  <mergeCells count="12">
    <mergeCell ref="B5:C6"/>
    <mergeCell ref="A8:B9"/>
    <mergeCell ref="G19:I19"/>
    <mergeCell ref="G11:I11"/>
    <mergeCell ref="A1:L1"/>
    <mergeCell ref="I7:I9"/>
    <mergeCell ref="J6:J9"/>
    <mergeCell ref="K6:K9"/>
    <mergeCell ref="G6:G9"/>
    <mergeCell ref="H5:K5"/>
    <mergeCell ref="E6:E9"/>
    <mergeCell ref="H6:H9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4"/>
  <dimension ref="A1:H71"/>
  <sheetViews>
    <sheetView workbookViewId="0" topLeftCell="A1">
      <selection activeCell="F11" sqref="F11"/>
    </sheetView>
  </sheetViews>
  <sheetFormatPr defaultColWidth="9.59765625" defaultRowHeight="12" customHeight="1"/>
  <cols>
    <col min="1" max="1" width="3" style="243" customWidth="1"/>
    <col min="2" max="2" width="18" style="244" customWidth="1"/>
    <col min="3" max="5" width="16.796875" style="91" customWidth="1"/>
    <col min="6" max="6" width="16.796875" style="245" customWidth="1"/>
    <col min="7" max="7" width="16.796875" style="91" customWidth="1"/>
    <col min="8" max="8" width="18.19921875" style="91" customWidth="1"/>
    <col min="9" max="9" width="16.796875" style="243" customWidth="1"/>
    <col min="10" max="16384" width="9.19921875" style="243" customWidth="1"/>
  </cols>
  <sheetData>
    <row r="1" spans="1:8" s="242" customFormat="1" ht="18" customHeight="1">
      <c r="A1" s="633" t="s">
        <v>612</v>
      </c>
      <c r="B1" s="633"/>
      <c r="C1" s="633"/>
      <c r="D1" s="633"/>
      <c r="E1" s="633"/>
      <c r="F1" s="633"/>
      <c r="G1" s="633"/>
      <c r="H1" s="633"/>
    </row>
    <row r="2" spans="1:8" s="242" customFormat="1" ht="12" customHeight="1">
      <c r="A2" s="241"/>
      <c r="B2" s="241"/>
      <c r="C2" s="241"/>
      <c r="D2" s="241"/>
      <c r="E2" s="241"/>
      <c r="F2" s="241"/>
      <c r="G2" s="241"/>
      <c r="H2" s="241"/>
    </row>
    <row r="3" spans="1:8" s="242" customFormat="1" ht="12" customHeight="1">
      <c r="A3" s="241"/>
      <c r="B3" s="241"/>
      <c r="C3" s="241"/>
      <c r="D3" s="241"/>
      <c r="E3" s="241"/>
      <c r="F3" s="241"/>
      <c r="G3" s="241"/>
      <c r="H3" s="105" t="s">
        <v>648</v>
      </c>
    </row>
    <row r="4" ht="3.75" customHeight="1"/>
    <row r="5" spans="1:8" ht="15.75" customHeight="1">
      <c r="A5" s="629" t="s">
        <v>613</v>
      </c>
      <c r="B5" s="630"/>
      <c r="C5" s="450" t="s">
        <v>767</v>
      </c>
      <c r="D5" s="636">
        <v>17</v>
      </c>
      <c r="E5" s="634" t="s">
        <v>40</v>
      </c>
      <c r="F5" s="248" t="s">
        <v>614</v>
      </c>
      <c r="G5" s="247" t="s">
        <v>615</v>
      </c>
      <c r="H5" s="246" t="s">
        <v>606</v>
      </c>
    </row>
    <row r="6" spans="1:8" ht="15.75" customHeight="1">
      <c r="A6" s="631"/>
      <c r="B6" s="632"/>
      <c r="C6" s="451" t="s">
        <v>768</v>
      </c>
      <c r="D6" s="637"/>
      <c r="E6" s="635"/>
      <c r="F6" s="251" t="s">
        <v>616</v>
      </c>
      <c r="G6" s="250" t="s">
        <v>617</v>
      </c>
      <c r="H6" s="249" t="s">
        <v>618</v>
      </c>
    </row>
    <row r="7" spans="1:8" ht="7.5" customHeight="1">
      <c r="A7" s="252"/>
      <c r="B7" s="253"/>
      <c r="C7" s="252"/>
      <c r="D7" s="252"/>
      <c r="E7" s="252"/>
      <c r="F7" s="254"/>
      <c r="G7" s="252"/>
      <c r="H7" s="252"/>
    </row>
    <row r="8" spans="1:8" s="259" customFormat="1" ht="18.75" customHeight="1">
      <c r="A8" s="593" t="s">
        <v>619</v>
      </c>
      <c r="B8" s="603"/>
      <c r="C8" s="255">
        <f>SUM(C9:C17,C19,C28,C38,C42,C46,C51,C61)</f>
        <v>813949</v>
      </c>
      <c r="D8" s="255">
        <f>SUM(D9:D17,D19,D28,D38,D42,D46,D51,D61)</f>
        <v>796292</v>
      </c>
      <c r="E8" s="409">
        <f>SUM(E9:E17,E19,E28,E38,E42,E46,E51,E61)</f>
        <v>-17657</v>
      </c>
      <c r="F8" s="256">
        <f>+E8/C8*100</f>
        <v>-2.169300533571514</v>
      </c>
      <c r="G8" s="257">
        <f>SUM(G9:G17,G19,G28,G38,G42,G46,G51,G61)</f>
        <v>7105.01</v>
      </c>
      <c r="H8" s="258">
        <f>D8/G8</f>
        <v>112.07471910665853</v>
      </c>
    </row>
    <row r="9" spans="2:8" s="259" customFormat="1" ht="12" customHeight="1">
      <c r="B9" s="260" t="s">
        <v>620</v>
      </c>
      <c r="C9" s="484">
        <v>333621</v>
      </c>
      <c r="D9" s="255">
        <v>333484</v>
      </c>
      <c r="E9" s="410">
        <f>D9-C9</f>
        <v>-137</v>
      </c>
      <c r="F9" s="256">
        <f>+E9/C9*100</f>
        <v>-0.041064561283612244</v>
      </c>
      <c r="G9" s="261">
        <v>264.28</v>
      </c>
      <c r="H9" s="258">
        <f aca="true" t="shared" si="0" ref="H9:H64">D9/G9</f>
        <v>1261.8586347812927</v>
      </c>
    </row>
    <row r="10" spans="1:8" ht="12" customHeight="1">
      <c r="A10" s="259"/>
      <c r="B10" s="148" t="s">
        <v>445</v>
      </c>
      <c r="C10" s="262">
        <v>19472</v>
      </c>
      <c r="D10" s="262">
        <v>17490</v>
      </c>
      <c r="E10" s="411">
        <f aca="true" t="shared" si="1" ref="E10:E66">D10-C10</f>
        <v>-1982</v>
      </c>
      <c r="F10" s="263">
        <f>+E10/C10*100</f>
        <v>-10.178718159408382</v>
      </c>
      <c r="G10" s="264">
        <v>248.25</v>
      </c>
      <c r="H10" s="265">
        <f t="shared" si="0"/>
        <v>70.45317220543807</v>
      </c>
    </row>
    <row r="11" spans="1:8" ht="12" customHeight="1">
      <c r="A11" s="259"/>
      <c r="B11" s="148" t="s">
        <v>446</v>
      </c>
      <c r="C11" s="262">
        <v>21321</v>
      </c>
      <c r="D11" s="262">
        <v>20348</v>
      </c>
      <c r="E11" s="411">
        <f t="shared" si="1"/>
        <v>-973</v>
      </c>
      <c r="F11" s="263">
        <f aca="true" t="shared" si="2" ref="F11:F67">+E11/C11*100</f>
        <v>-4.563575817269359</v>
      </c>
      <c r="G11" s="264">
        <v>317.34</v>
      </c>
      <c r="H11" s="265">
        <f t="shared" si="0"/>
        <v>64.12050167013298</v>
      </c>
    </row>
    <row r="12" spans="1:8" ht="12" customHeight="1">
      <c r="A12" s="259"/>
      <c r="B12" s="148" t="s">
        <v>447</v>
      </c>
      <c r="C12" s="262">
        <v>49965</v>
      </c>
      <c r="D12" s="262">
        <v>50758</v>
      </c>
      <c r="E12" s="411">
        <f t="shared" si="1"/>
        <v>793</v>
      </c>
      <c r="F12" s="263">
        <f t="shared" si="2"/>
        <v>1.5871109776843793</v>
      </c>
      <c r="G12" s="264">
        <v>125.35</v>
      </c>
      <c r="H12" s="265">
        <f t="shared" si="0"/>
        <v>404.9301954527324</v>
      </c>
    </row>
    <row r="13" spans="1:8" ht="12" customHeight="1">
      <c r="A13" s="259"/>
      <c r="B13" s="148" t="s">
        <v>448</v>
      </c>
      <c r="C13" s="262">
        <v>30338</v>
      </c>
      <c r="D13" s="262">
        <v>30011</v>
      </c>
      <c r="E13" s="411">
        <f t="shared" si="1"/>
        <v>-327</v>
      </c>
      <c r="F13" s="263">
        <f t="shared" si="2"/>
        <v>-1.077856153998286</v>
      </c>
      <c r="G13" s="264">
        <v>91.59</v>
      </c>
      <c r="H13" s="265">
        <f t="shared" si="0"/>
        <v>327.6667758488918</v>
      </c>
    </row>
    <row r="14" spans="1:8" ht="12" customHeight="1">
      <c r="A14" s="259"/>
      <c r="B14" s="148" t="s">
        <v>449</v>
      </c>
      <c r="C14" s="262">
        <v>27569</v>
      </c>
      <c r="D14" s="262">
        <v>26039</v>
      </c>
      <c r="E14" s="411">
        <f t="shared" si="1"/>
        <v>-1530</v>
      </c>
      <c r="F14" s="263">
        <f t="shared" si="2"/>
        <v>-5.549711632630854</v>
      </c>
      <c r="G14" s="264">
        <v>135.46</v>
      </c>
      <c r="H14" s="265">
        <f t="shared" si="0"/>
        <v>192.22648752399232</v>
      </c>
    </row>
    <row r="15" spans="1:8" ht="12" customHeight="1">
      <c r="A15" s="259"/>
      <c r="B15" s="148" t="s">
        <v>451</v>
      </c>
      <c r="C15" s="262">
        <v>25970</v>
      </c>
      <c r="D15" s="262">
        <v>24397</v>
      </c>
      <c r="E15" s="411">
        <f t="shared" si="1"/>
        <v>-1573</v>
      </c>
      <c r="F15" s="263">
        <f t="shared" si="2"/>
        <v>-6.056988833269156</v>
      </c>
      <c r="G15" s="264">
        <v>286.11</v>
      </c>
      <c r="H15" s="265">
        <f t="shared" si="0"/>
        <v>85.27139911222956</v>
      </c>
    </row>
    <row r="16" spans="1:8" ht="12" customHeight="1">
      <c r="A16" s="259"/>
      <c r="B16" s="148" t="s">
        <v>452</v>
      </c>
      <c r="C16" s="262">
        <v>18512</v>
      </c>
      <c r="D16" s="262">
        <v>17281</v>
      </c>
      <c r="E16" s="411">
        <f t="shared" si="1"/>
        <v>-1231</v>
      </c>
      <c r="F16" s="263">
        <f t="shared" si="2"/>
        <v>-6.649740708729472</v>
      </c>
      <c r="G16" s="264">
        <v>266.52</v>
      </c>
      <c r="H16" s="265">
        <f t="shared" si="0"/>
        <v>64.83941167642203</v>
      </c>
    </row>
    <row r="17" spans="1:8" ht="12" customHeight="1">
      <c r="A17" s="259"/>
      <c r="B17" s="148" t="s">
        <v>726</v>
      </c>
      <c r="C17" s="262">
        <v>38784</v>
      </c>
      <c r="D17" s="262">
        <v>37917</v>
      </c>
      <c r="E17" s="411">
        <f t="shared" si="1"/>
        <v>-867</v>
      </c>
      <c r="F17" s="263">
        <f t="shared" si="2"/>
        <v>-2.2354579207920793</v>
      </c>
      <c r="G17" s="264">
        <v>632.5</v>
      </c>
      <c r="H17" s="265">
        <f t="shared" si="0"/>
        <v>59.947826086956525</v>
      </c>
    </row>
    <row r="18" spans="2:8" ht="8.25" customHeight="1">
      <c r="B18" s="148"/>
      <c r="C18" s="262"/>
      <c r="D18" s="262"/>
      <c r="E18" s="411"/>
      <c r="F18" s="263"/>
      <c r="G18" s="264"/>
      <c r="H18" s="265"/>
    </row>
    <row r="19" spans="1:8" s="259" customFormat="1" ht="12" customHeight="1">
      <c r="A19" s="593" t="s">
        <v>621</v>
      </c>
      <c r="B19" s="604"/>
      <c r="C19" s="255">
        <f>SUM(C20:C26)</f>
        <v>21773</v>
      </c>
      <c r="D19" s="255">
        <f>SUM(D20:D26)</f>
        <v>20502</v>
      </c>
      <c r="E19" s="410">
        <f>SUM(E20:E26)</f>
        <v>-1271</v>
      </c>
      <c r="F19" s="256">
        <f t="shared" si="2"/>
        <v>-5.837505166949892</v>
      </c>
      <c r="G19" s="261">
        <f>SUM(G20:G26)</f>
        <v>563.33</v>
      </c>
      <c r="H19" s="258">
        <f t="shared" si="0"/>
        <v>36.394298191113556</v>
      </c>
    </row>
    <row r="20" spans="1:8" ht="12" customHeight="1">
      <c r="A20" s="92"/>
      <c r="B20" s="148" t="s">
        <v>454</v>
      </c>
      <c r="C20" s="262">
        <v>3744</v>
      </c>
      <c r="D20" s="262">
        <v>3386</v>
      </c>
      <c r="E20" s="411">
        <f t="shared" si="1"/>
        <v>-358</v>
      </c>
      <c r="F20" s="263">
        <f t="shared" si="2"/>
        <v>-9.56196581196581</v>
      </c>
      <c r="G20" s="264">
        <v>74.09</v>
      </c>
      <c r="H20" s="265">
        <f t="shared" si="0"/>
        <v>45.70117424753678</v>
      </c>
    </row>
    <row r="21" spans="1:8" ht="12" customHeight="1">
      <c r="A21" s="92"/>
      <c r="B21" s="148" t="s">
        <v>455</v>
      </c>
      <c r="C21" s="262">
        <v>4027</v>
      </c>
      <c r="D21" s="262">
        <v>3727</v>
      </c>
      <c r="E21" s="411">
        <f t="shared" si="1"/>
        <v>-300</v>
      </c>
      <c r="F21" s="263">
        <f t="shared" si="2"/>
        <v>-7.449714427613609</v>
      </c>
      <c r="G21" s="264">
        <v>28.32</v>
      </c>
      <c r="H21" s="265">
        <f t="shared" si="0"/>
        <v>131.60310734463278</v>
      </c>
    </row>
    <row r="22" spans="1:8" ht="12" customHeight="1">
      <c r="A22" s="92"/>
      <c r="B22" s="148" t="s">
        <v>456</v>
      </c>
      <c r="C22" s="262">
        <v>3315</v>
      </c>
      <c r="D22" s="262">
        <v>3236</v>
      </c>
      <c r="E22" s="411">
        <f t="shared" si="1"/>
        <v>-79</v>
      </c>
      <c r="F22" s="263">
        <f t="shared" si="2"/>
        <v>-2.383107088989442</v>
      </c>
      <c r="G22" s="264">
        <v>6.56</v>
      </c>
      <c r="H22" s="265">
        <f t="shared" si="0"/>
        <v>493.2926829268293</v>
      </c>
    </row>
    <row r="23" spans="1:8" ht="12" customHeight="1">
      <c r="A23" s="92"/>
      <c r="B23" s="148" t="s">
        <v>457</v>
      </c>
      <c r="C23" s="262">
        <v>3535</v>
      </c>
      <c r="D23" s="262">
        <v>3297</v>
      </c>
      <c r="E23" s="411">
        <f t="shared" si="1"/>
        <v>-238</v>
      </c>
      <c r="F23" s="263">
        <f t="shared" si="2"/>
        <v>-6.732673267326733</v>
      </c>
      <c r="G23" s="264">
        <v>53.03</v>
      </c>
      <c r="H23" s="265">
        <f t="shared" si="0"/>
        <v>62.17235527060154</v>
      </c>
    </row>
    <row r="24" spans="1:8" ht="12" customHeight="1">
      <c r="A24" s="92"/>
      <c r="B24" s="148" t="s">
        <v>458</v>
      </c>
      <c r="C24" s="262">
        <v>1591</v>
      </c>
      <c r="D24" s="262">
        <v>1478</v>
      </c>
      <c r="E24" s="411">
        <f t="shared" si="1"/>
        <v>-113</v>
      </c>
      <c r="F24" s="263">
        <f t="shared" si="2"/>
        <v>-7.1024512884978</v>
      </c>
      <c r="G24" s="264">
        <v>196.18</v>
      </c>
      <c r="H24" s="265">
        <f t="shared" si="0"/>
        <v>7.533897441125497</v>
      </c>
    </row>
    <row r="25" spans="1:8" ht="12" customHeight="1">
      <c r="A25" s="92"/>
      <c r="B25" s="148" t="s">
        <v>459</v>
      </c>
      <c r="C25" s="262">
        <v>1195</v>
      </c>
      <c r="D25" s="262">
        <v>1170</v>
      </c>
      <c r="E25" s="411">
        <f t="shared" si="1"/>
        <v>-25</v>
      </c>
      <c r="F25" s="263">
        <f t="shared" si="2"/>
        <v>-2.092050209205021</v>
      </c>
      <c r="G25" s="264">
        <v>165.52</v>
      </c>
      <c r="H25" s="265">
        <f t="shared" si="0"/>
        <v>7.068632189463509</v>
      </c>
    </row>
    <row r="26" spans="1:8" ht="12" customHeight="1">
      <c r="A26" s="92"/>
      <c r="B26" s="148" t="s">
        <v>460</v>
      </c>
      <c r="C26" s="262">
        <v>4366</v>
      </c>
      <c r="D26" s="262">
        <v>4208</v>
      </c>
      <c r="E26" s="411">
        <f t="shared" si="1"/>
        <v>-158</v>
      </c>
      <c r="F26" s="263">
        <f t="shared" si="2"/>
        <v>-3.618873110398534</v>
      </c>
      <c r="G26" s="264">
        <v>39.63</v>
      </c>
      <c r="H26" s="265">
        <f t="shared" si="0"/>
        <v>106.1821852132223</v>
      </c>
    </row>
    <row r="27" spans="1:8" ht="9" customHeight="1">
      <c r="A27" s="92"/>
      <c r="B27" s="148"/>
      <c r="C27" s="262"/>
      <c r="D27" s="262"/>
      <c r="E27" s="411"/>
      <c r="F27" s="263"/>
      <c r="G27" s="264"/>
      <c r="H27" s="265"/>
    </row>
    <row r="28" spans="1:8" s="259" customFormat="1" ht="12" customHeight="1">
      <c r="A28" s="593" t="s">
        <v>622</v>
      </c>
      <c r="B28" s="604"/>
      <c r="C28" s="255">
        <f>SUM(C29:C36)</f>
        <v>63834</v>
      </c>
      <c r="D28" s="255">
        <f>SUM(D29:D36)</f>
        <v>63798</v>
      </c>
      <c r="E28" s="410">
        <f>SUM(E29:E36)</f>
        <v>-36</v>
      </c>
      <c r="F28" s="256">
        <f t="shared" si="2"/>
        <v>-0.05639627784566219</v>
      </c>
      <c r="G28" s="261">
        <f>SUM(G29:G36)</f>
        <v>664.71</v>
      </c>
      <c r="H28" s="258">
        <f t="shared" si="0"/>
        <v>95.97869747709527</v>
      </c>
    </row>
    <row r="29" spans="1:8" ht="12" customHeight="1">
      <c r="A29" s="92"/>
      <c r="B29" s="148" t="s">
        <v>462</v>
      </c>
      <c r="C29" s="262">
        <v>3388</v>
      </c>
      <c r="D29" s="262">
        <v>3324</v>
      </c>
      <c r="E29" s="411">
        <f t="shared" si="1"/>
        <v>-64</v>
      </c>
      <c r="F29" s="263">
        <f t="shared" si="2"/>
        <v>-1.8890200708382525</v>
      </c>
      <c r="G29" s="264">
        <v>1.64</v>
      </c>
      <c r="H29" s="265">
        <f t="shared" si="0"/>
        <v>2026.829268292683</v>
      </c>
    </row>
    <row r="30" spans="1:8" ht="12" customHeight="1">
      <c r="A30" s="92"/>
      <c r="B30" s="148" t="s">
        <v>463</v>
      </c>
      <c r="C30" s="262">
        <v>6363</v>
      </c>
      <c r="D30" s="262">
        <v>6288</v>
      </c>
      <c r="E30" s="411">
        <f t="shared" si="1"/>
        <v>-75</v>
      </c>
      <c r="F30" s="263">
        <f t="shared" si="2"/>
        <v>-1.1786892975011787</v>
      </c>
      <c r="G30" s="264">
        <v>58.89</v>
      </c>
      <c r="H30" s="265">
        <f t="shared" si="0"/>
        <v>106.77534386143658</v>
      </c>
    </row>
    <row r="31" spans="1:8" ht="12" customHeight="1">
      <c r="A31" s="92"/>
      <c r="B31" s="148" t="s">
        <v>464</v>
      </c>
      <c r="C31" s="262">
        <v>22427</v>
      </c>
      <c r="D31" s="262">
        <v>22182</v>
      </c>
      <c r="E31" s="411">
        <f t="shared" si="1"/>
        <v>-245</v>
      </c>
      <c r="F31" s="263">
        <f t="shared" si="2"/>
        <v>-1.0924332278057698</v>
      </c>
      <c r="G31" s="264">
        <v>116.46</v>
      </c>
      <c r="H31" s="265">
        <f t="shared" si="0"/>
        <v>190.4688304997424</v>
      </c>
    </row>
    <row r="32" spans="1:8" ht="12" customHeight="1">
      <c r="A32" s="92"/>
      <c r="B32" s="148" t="s">
        <v>465</v>
      </c>
      <c r="C32" s="262">
        <v>16595</v>
      </c>
      <c r="D32" s="262">
        <v>17759</v>
      </c>
      <c r="E32" s="411">
        <f t="shared" si="1"/>
        <v>1164</v>
      </c>
      <c r="F32" s="263">
        <f t="shared" si="2"/>
        <v>7.014160891834891</v>
      </c>
      <c r="G32" s="264">
        <v>22.9</v>
      </c>
      <c r="H32" s="265">
        <f t="shared" si="0"/>
        <v>775.5021834061135</v>
      </c>
    </row>
    <row r="33" spans="1:8" ht="12" customHeight="1">
      <c r="A33" s="92"/>
      <c r="B33" s="148" t="s">
        <v>466</v>
      </c>
      <c r="C33" s="262">
        <v>4281</v>
      </c>
      <c r="D33" s="262">
        <v>4132</v>
      </c>
      <c r="E33" s="411">
        <f t="shared" si="1"/>
        <v>-149</v>
      </c>
      <c r="F33" s="263">
        <f t="shared" si="2"/>
        <v>-3.480495211399206</v>
      </c>
      <c r="G33" s="264">
        <v>39.08</v>
      </c>
      <c r="H33" s="265">
        <f t="shared" si="0"/>
        <v>105.73183213920164</v>
      </c>
    </row>
    <row r="34" spans="1:8" ht="12" customHeight="1">
      <c r="A34" s="92"/>
      <c r="B34" s="148" t="s">
        <v>467</v>
      </c>
      <c r="C34" s="266">
        <v>5596</v>
      </c>
      <c r="D34" s="266">
        <v>5341</v>
      </c>
      <c r="E34" s="411">
        <f t="shared" si="1"/>
        <v>-255</v>
      </c>
      <c r="F34" s="263">
        <f t="shared" si="2"/>
        <v>-4.5568263045032165</v>
      </c>
      <c r="G34" s="267">
        <v>130.37</v>
      </c>
      <c r="H34" s="265">
        <f t="shared" si="0"/>
        <v>40.96801411367646</v>
      </c>
    </row>
    <row r="35" spans="1:8" ht="12" customHeight="1">
      <c r="A35" s="92"/>
      <c r="B35" s="148" t="s">
        <v>468</v>
      </c>
      <c r="C35" s="266">
        <v>2032</v>
      </c>
      <c r="D35" s="266">
        <v>2038</v>
      </c>
      <c r="E35" s="411">
        <f t="shared" si="1"/>
        <v>6</v>
      </c>
      <c r="F35" s="263">
        <f t="shared" si="2"/>
        <v>0.2952755905511811</v>
      </c>
      <c r="G35" s="267">
        <v>4.25</v>
      </c>
      <c r="H35" s="265">
        <f t="shared" si="0"/>
        <v>479.52941176470586</v>
      </c>
    </row>
    <row r="36" spans="1:8" ht="12" customHeight="1">
      <c r="A36" s="92"/>
      <c r="B36" s="148" t="s">
        <v>469</v>
      </c>
      <c r="C36" s="266">
        <v>3152</v>
      </c>
      <c r="D36" s="266">
        <v>2734</v>
      </c>
      <c r="E36" s="411">
        <f t="shared" si="1"/>
        <v>-418</v>
      </c>
      <c r="F36" s="263">
        <f t="shared" si="2"/>
        <v>-13.261421319796954</v>
      </c>
      <c r="G36" s="267">
        <v>291.12</v>
      </c>
      <c r="H36" s="265">
        <f t="shared" si="0"/>
        <v>9.391316295685629</v>
      </c>
    </row>
    <row r="37" spans="1:8" ht="8.25" customHeight="1">
      <c r="A37" s="92"/>
      <c r="B37" s="148"/>
      <c r="C37" s="266"/>
      <c r="D37" s="266"/>
      <c r="E37" s="411"/>
      <c r="F37" s="263"/>
      <c r="G37" s="267"/>
      <c r="H37" s="265"/>
    </row>
    <row r="38" spans="1:8" s="259" customFormat="1" ht="12" customHeight="1">
      <c r="A38" s="593" t="s">
        <v>623</v>
      </c>
      <c r="B38" s="604"/>
      <c r="C38" s="268">
        <f>SUM(C39:C40)</f>
        <v>11035</v>
      </c>
      <c r="D38" s="268">
        <f>SUM(D39:D40)</f>
        <v>9866</v>
      </c>
      <c r="E38" s="410">
        <f>SUM(E39:E40)</f>
        <v>-1169</v>
      </c>
      <c r="F38" s="256">
        <f t="shared" si="2"/>
        <v>-10.593565926597192</v>
      </c>
      <c r="G38" s="269">
        <f>SUM(G39:G40)</f>
        <v>449.15</v>
      </c>
      <c r="H38" s="258">
        <f t="shared" si="0"/>
        <v>21.965935656239566</v>
      </c>
    </row>
    <row r="39" spans="1:8" ht="12" customHeight="1">
      <c r="A39" s="92"/>
      <c r="B39" s="148" t="s">
        <v>471</v>
      </c>
      <c r="C39" s="266">
        <v>4657</v>
      </c>
      <c r="D39" s="266">
        <v>4374</v>
      </c>
      <c r="E39" s="411">
        <f t="shared" si="1"/>
        <v>-283</v>
      </c>
      <c r="F39" s="263">
        <f t="shared" si="2"/>
        <v>-6.076873523727722</v>
      </c>
      <c r="G39" s="267">
        <v>134.21</v>
      </c>
      <c r="H39" s="265">
        <f t="shared" si="0"/>
        <v>32.59071604202369</v>
      </c>
    </row>
    <row r="40" spans="1:8" ht="12" customHeight="1">
      <c r="A40" s="92"/>
      <c r="B40" s="148" t="s">
        <v>472</v>
      </c>
      <c r="C40" s="266">
        <v>6378</v>
      </c>
      <c r="D40" s="266">
        <v>5492</v>
      </c>
      <c r="E40" s="411">
        <f t="shared" si="1"/>
        <v>-886</v>
      </c>
      <c r="F40" s="263">
        <f t="shared" si="2"/>
        <v>-13.891502038256506</v>
      </c>
      <c r="G40" s="267">
        <v>314.94</v>
      </c>
      <c r="H40" s="265">
        <f t="shared" si="0"/>
        <v>17.43824220486442</v>
      </c>
    </row>
    <row r="41" spans="1:8" ht="8.25" customHeight="1">
      <c r="A41" s="92"/>
      <c r="B41" s="148"/>
      <c r="C41" s="266"/>
      <c r="D41" s="266"/>
      <c r="E41" s="411"/>
      <c r="F41" s="263"/>
      <c r="G41" s="267"/>
      <c r="H41" s="265"/>
    </row>
    <row r="42" spans="1:8" s="259" customFormat="1" ht="12" customHeight="1">
      <c r="A42" s="593" t="s">
        <v>624</v>
      </c>
      <c r="B42" s="604"/>
      <c r="C42" s="268">
        <f>SUM(C43:C44)</f>
        <v>5604</v>
      </c>
      <c r="D42" s="268">
        <f>SUM(D43:D44)</f>
        <v>5170</v>
      </c>
      <c r="E42" s="412">
        <f>SUM(E43:E44)</f>
        <v>-434</v>
      </c>
      <c r="F42" s="256">
        <f t="shared" si="2"/>
        <v>-7.744468236973591</v>
      </c>
      <c r="G42" s="269">
        <f>SUM(G43:G44)</f>
        <v>307.39</v>
      </c>
      <c r="H42" s="258">
        <f t="shared" si="0"/>
        <v>16.819024691759655</v>
      </c>
    </row>
    <row r="43" spans="1:8" ht="12" customHeight="1">
      <c r="A43" s="92"/>
      <c r="B43" s="148" t="s">
        <v>476</v>
      </c>
      <c r="C43" s="266">
        <v>5035</v>
      </c>
      <c r="D43" s="266">
        <v>4632</v>
      </c>
      <c r="E43" s="411">
        <f t="shared" si="1"/>
        <v>-403</v>
      </c>
      <c r="F43" s="263">
        <f t="shared" si="2"/>
        <v>-8.003972194637537</v>
      </c>
      <c r="G43" s="267">
        <v>212.11</v>
      </c>
      <c r="H43" s="265">
        <f t="shared" si="0"/>
        <v>21.837725708358867</v>
      </c>
    </row>
    <row r="44" spans="1:8" ht="12" customHeight="1">
      <c r="A44" s="92"/>
      <c r="B44" s="148" t="s">
        <v>477</v>
      </c>
      <c r="C44" s="266">
        <v>569</v>
      </c>
      <c r="D44" s="266">
        <v>538</v>
      </c>
      <c r="E44" s="411">
        <f t="shared" si="1"/>
        <v>-31</v>
      </c>
      <c r="F44" s="263">
        <f t="shared" si="2"/>
        <v>-5.448154657293498</v>
      </c>
      <c r="G44" s="267">
        <v>95.28</v>
      </c>
      <c r="H44" s="265">
        <f t="shared" si="0"/>
        <v>5.646515533165407</v>
      </c>
    </row>
    <row r="45" spans="1:8" ht="8.25" customHeight="1">
      <c r="A45" s="92"/>
      <c r="B45" s="148"/>
      <c r="C45" s="266"/>
      <c r="D45" s="266"/>
      <c r="E45" s="411"/>
      <c r="F45" s="263"/>
      <c r="G45" s="267"/>
      <c r="H45" s="265"/>
    </row>
    <row r="46" spans="1:8" s="259" customFormat="1" ht="12" customHeight="1">
      <c r="A46" s="593" t="s">
        <v>625</v>
      </c>
      <c r="B46" s="604"/>
      <c r="C46" s="268">
        <f>SUM(C47:C49)</f>
        <v>52276</v>
      </c>
      <c r="D46" s="268">
        <f>SUM(D47:D49)</f>
        <v>49921</v>
      </c>
      <c r="E46" s="412">
        <f>SUM(E47:E49)</f>
        <v>-2355</v>
      </c>
      <c r="F46" s="256">
        <f t="shared" si="2"/>
        <v>-4.504935343178515</v>
      </c>
      <c r="G46" s="269">
        <f>SUM(G47:G49)</f>
        <v>848.6099999999999</v>
      </c>
      <c r="H46" s="258">
        <f t="shared" si="0"/>
        <v>58.82678733458244</v>
      </c>
    </row>
    <row r="47" spans="1:8" ht="12" customHeight="1">
      <c r="A47" s="92"/>
      <c r="B47" s="148" t="s">
        <v>481</v>
      </c>
      <c r="C47" s="266">
        <v>15358</v>
      </c>
      <c r="D47" s="266">
        <v>15506</v>
      </c>
      <c r="E47" s="411">
        <f t="shared" si="1"/>
        <v>148</v>
      </c>
      <c r="F47" s="263">
        <f t="shared" si="2"/>
        <v>0.9636671441593957</v>
      </c>
      <c r="G47" s="267">
        <v>44.94</v>
      </c>
      <c r="H47" s="265">
        <f t="shared" si="0"/>
        <v>345.03782821539835</v>
      </c>
    </row>
    <row r="48" spans="1:8" ht="12" customHeight="1">
      <c r="A48" s="92"/>
      <c r="B48" s="148" t="s">
        <v>763</v>
      </c>
      <c r="C48" s="266">
        <v>28729</v>
      </c>
      <c r="D48" s="266">
        <v>27068</v>
      </c>
      <c r="E48" s="411">
        <f t="shared" si="1"/>
        <v>-1661</v>
      </c>
      <c r="F48" s="263">
        <f t="shared" si="2"/>
        <v>-5.781614396602736</v>
      </c>
      <c r="G48" s="267">
        <v>470.71</v>
      </c>
      <c r="H48" s="265">
        <f t="shared" si="0"/>
        <v>57.50462067939921</v>
      </c>
    </row>
    <row r="49" spans="1:8" ht="12" customHeight="1">
      <c r="A49" s="92"/>
      <c r="B49" s="148" t="s">
        <v>764</v>
      </c>
      <c r="C49" s="266">
        <v>8189</v>
      </c>
      <c r="D49" s="266">
        <v>7347</v>
      </c>
      <c r="E49" s="411">
        <f t="shared" si="1"/>
        <v>-842</v>
      </c>
      <c r="F49" s="263">
        <f t="shared" si="2"/>
        <v>-10.282085724752717</v>
      </c>
      <c r="G49" s="267">
        <v>332.96</v>
      </c>
      <c r="H49" s="265">
        <f t="shared" si="0"/>
        <v>22.06571359923114</v>
      </c>
    </row>
    <row r="50" spans="1:8" ht="8.25" customHeight="1">
      <c r="A50" s="92"/>
      <c r="B50" s="148"/>
      <c r="C50" s="266"/>
      <c r="D50" s="266"/>
      <c r="E50" s="411"/>
      <c r="F50" s="263"/>
      <c r="G50" s="267"/>
      <c r="H50" s="265"/>
    </row>
    <row r="51" spans="1:8" s="259" customFormat="1" ht="12" customHeight="1">
      <c r="A51" s="593" t="s">
        <v>626</v>
      </c>
      <c r="B51" s="604"/>
      <c r="C51" s="268">
        <f>SUM(C52:C59)</f>
        <v>63838</v>
      </c>
      <c r="D51" s="268">
        <f>SUM(D52:D59)</f>
        <v>61158</v>
      </c>
      <c r="E51" s="412">
        <f>SUM(E52:E59)</f>
        <v>-2680</v>
      </c>
      <c r="F51" s="256">
        <f t="shared" si="2"/>
        <v>-4.198126507722673</v>
      </c>
      <c r="G51" s="269">
        <f>SUM(G52:G59)</f>
        <v>1163.6699999999998</v>
      </c>
      <c r="H51" s="258">
        <f t="shared" si="0"/>
        <v>52.55613704916343</v>
      </c>
    </row>
    <row r="52" spans="1:8" ht="12" customHeight="1">
      <c r="A52" s="92"/>
      <c r="B52" s="148" t="s">
        <v>485</v>
      </c>
      <c r="C52" s="266">
        <v>7011</v>
      </c>
      <c r="D52" s="266">
        <v>6784</v>
      </c>
      <c r="E52" s="411">
        <f t="shared" si="1"/>
        <v>-227</v>
      </c>
      <c r="F52" s="263">
        <f t="shared" si="2"/>
        <v>-3.237769219797461</v>
      </c>
      <c r="G52" s="267">
        <v>92.78</v>
      </c>
      <c r="H52" s="265">
        <f t="shared" si="0"/>
        <v>73.1192067255874</v>
      </c>
    </row>
    <row r="53" spans="1:8" ht="12" customHeight="1">
      <c r="A53" s="92"/>
      <c r="B53" s="148" t="s">
        <v>486</v>
      </c>
      <c r="C53" s="266">
        <v>14777</v>
      </c>
      <c r="D53" s="266">
        <v>14447</v>
      </c>
      <c r="E53" s="411">
        <f t="shared" si="1"/>
        <v>-330</v>
      </c>
      <c r="F53" s="263">
        <f t="shared" si="2"/>
        <v>-2.2332002436218445</v>
      </c>
      <c r="G53" s="267">
        <v>101.21</v>
      </c>
      <c r="H53" s="265">
        <f t="shared" si="0"/>
        <v>142.7428119751013</v>
      </c>
    </row>
    <row r="54" spans="1:8" ht="12" customHeight="1">
      <c r="A54" s="92"/>
      <c r="B54" s="148" t="s">
        <v>487</v>
      </c>
      <c r="C54" s="266">
        <v>7411</v>
      </c>
      <c r="D54" s="266">
        <v>6952</v>
      </c>
      <c r="E54" s="411">
        <f t="shared" si="1"/>
        <v>-459</v>
      </c>
      <c r="F54" s="263">
        <f t="shared" si="2"/>
        <v>-6.193496154365133</v>
      </c>
      <c r="G54" s="267">
        <v>111.58</v>
      </c>
      <c r="H54" s="265">
        <f t="shared" si="0"/>
        <v>62.30507259365478</v>
      </c>
    </row>
    <row r="55" spans="1:8" ht="12" customHeight="1">
      <c r="A55" s="92"/>
      <c r="B55" s="148" t="s">
        <v>488</v>
      </c>
      <c r="C55" s="266">
        <v>14842</v>
      </c>
      <c r="D55" s="266">
        <v>14057</v>
      </c>
      <c r="E55" s="411">
        <f t="shared" si="1"/>
        <v>-785</v>
      </c>
      <c r="F55" s="263">
        <f t="shared" si="2"/>
        <v>-5.289044603153214</v>
      </c>
      <c r="G55" s="267">
        <v>278.08</v>
      </c>
      <c r="H55" s="265">
        <f t="shared" si="0"/>
        <v>50.55020138089758</v>
      </c>
    </row>
    <row r="56" spans="1:8" ht="12" customHeight="1">
      <c r="A56" s="92"/>
      <c r="B56" s="148" t="s">
        <v>489</v>
      </c>
      <c r="C56" s="266">
        <v>4860</v>
      </c>
      <c r="D56" s="266">
        <v>4625</v>
      </c>
      <c r="E56" s="411">
        <f t="shared" si="1"/>
        <v>-235</v>
      </c>
      <c r="F56" s="263">
        <f t="shared" si="2"/>
        <v>-4.8353909465020575</v>
      </c>
      <c r="G56" s="267">
        <v>236.51</v>
      </c>
      <c r="H56" s="265">
        <f t="shared" si="0"/>
        <v>19.55519851169084</v>
      </c>
    </row>
    <row r="57" spans="1:8" ht="12" customHeight="1">
      <c r="A57" s="92"/>
      <c r="B57" s="148" t="s">
        <v>490</v>
      </c>
      <c r="C57" s="266">
        <v>1711</v>
      </c>
      <c r="D57" s="266">
        <v>1536</v>
      </c>
      <c r="E57" s="411">
        <f t="shared" si="1"/>
        <v>-175</v>
      </c>
      <c r="F57" s="263">
        <f t="shared" si="2"/>
        <v>-10.227936879018118</v>
      </c>
      <c r="G57" s="267">
        <v>100.41</v>
      </c>
      <c r="H57" s="265">
        <f t="shared" si="0"/>
        <v>15.297281147296086</v>
      </c>
    </row>
    <row r="58" spans="1:8" ht="12" customHeight="1">
      <c r="A58" s="92"/>
      <c r="B58" s="148" t="s">
        <v>494</v>
      </c>
      <c r="C58" s="266">
        <v>5968</v>
      </c>
      <c r="D58" s="266">
        <v>5895</v>
      </c>
      <c r="E58" s="411">
        <f t="shared" si="1"/>
        <v>-73</v>
      </c>
      <c r="F58" s="263">
        <f t="shared" si="2"/>
        <v>-1.2231903485254692</v>
      </c>
      <c r="G58" s="267">
        <v>44.88</v>
      </c>
      <c r="H58" s="265">
        <f t="shared" si="0"/>
        <v>131.35026737967914</v>
      </c>
    </row>
    <row r="59" spans="1:8" ht="12" customHeight="1">
      <c r="A59" s="92"/>
      <c r="B59" s="148" t="s">
        <v>765</v>
      </c>
      <c r="C59" s="266">
        <v>7258</v>
      </c>
      <c r="D59" s="266">
        <v>6862</v>
      </c>
      <c r="E59" s="411">
        <f t="shared" si="1"/>
        <v>-396</v>
      </c>
      <c r="F59" s="263">
        <f t="shared" si="2"/>
        <v>-5.456048498208873</v>
      </c>
      <c r="G59" s="267">
        <v>198.22</v>
      </c>
      <c r="H59" s="265">
        <f t="shared" si="0"/>
        <v>34.61810109978811</v>
      </c>
    </row>
    <row r="60" spans="1:8" ht="8.25" customHeight="1">
      <c r="A60" s="92"/>
      <c r="B60" s="148"/>
      <c r="C60" s="266"/>
      <c r="D60" s="266"/>
      <c r="E60" s="411"/>
      <c r="F60" s="263"/>
      <c r="G60" s="267"/>
      <c r="H60" s="265"/>
    </row>
    <row r="61" spans="1:8" s="259" customFormat="1" ht="12" customHeight="1">
      <c r="A61" s="593" t="s">
        <v>627</v>
      </c>
      <c r="B61" s="604"/>
      <c r="C61" s="268">
        <f>SUM(C62:C67)</f>
        <v>30037</v>
      </c>
      <c r="D61" s="268">
        <f>SUM(D62:D67)</f>
        <v>28152</v>
      </c>
      <c r="E61" s="412">
        <f>SUM(E62:E67)</f>
        <v>-1885</v>
      </c>
      <c r="F61" s="256">
        <f>+E61/C61*100</f>
        <v>-6.275593434763792</v>
      </c>
      <c r="G61" s="269">
        <f>SUM(G62:G67)</f>
        <v>740.75</v>
      </c>
      <c r="H61" s="258">
        <f t="shared" si="0"/>
        <v>38.00472494093824</v>
      </c>
    </row>
    <row r="62" spans="1:8" ht="12" customHeight="1">
      <c r="A62" s="92"/>
      <c r="B62" s="148" t="s">
        <v>496</v>
      </c>
      <c r="C62" s="262">
        <v>4189</v>
      </c>
      <c r="D62" s="262">
        <v>3947</v>
      </c>
      <c r="E62" s="411">
        <f t="shared" si="1"/>
        <v>-242</v>
      </c>
      <c r="F62" s="263">
        <f t="shared" si="2"/>
        <v>-5.7770350919073765</v>
      </c>
      <c r="G62" s="270">
        <v>75.84</v>
      </c>
      <c r="H62" s="265">
        <f t="shared" si="0"/>
        <v>52.04377637130801</v>
      </c>
    </row>
    <row r="63" spans="1:8" ht="12" customHeight="1">
      <c r="A63" s="92"/>
      <c r="B63" s="148" t="s">
        <v>497</v>
      </c>
      <c r="C63" s="262">
        <v>3429</v>
      </c>
      <c r="D63" s="262">
        <v>3138</v>
      </c>
      <c r="E63" s="411">
        <f t="shared" si="1"/>
        <v>-291</v>
      </c>
      <c r="F63" s="263">
        <f t="shared" si="2"/>
        <v>-8.486439195100612</v>
      </c>
      <c r="G63" s="270">
        <v>199.32</v>
      </c>
      <c r="H63" s="265">
        <f t="shared" si="0"/>
        <v>15.743527995183625</v>
      </c>
    </row>
    <row r="64" spans="1:8" ht="12" customHeight="1">
      <c r="A64" s="92"/>
      <c r="B64" s="148" t="s">
        <v>498</v>
      </c>
      <c r="C64" s="262">
        <v>10019</v>
      </c>
      <c r="D64" s="262">
        <v>9490</v>
      </c>
      <c r="E64" s="411">
        <f t="shared" si="1"/>
        <v>-529</v>
      </c>
      <c r="F64" s="263">
        <f t="shared" si="2"/>
        <v>-5.279968060684699</v>
      </c>
      <c r="G64" s="270">
        <v>112.54</v>
      </c>
      <c r="H64" s="265">
        <f t="shared" si="0"/>
        <v>84.32557312955393</v>
      </c>
    </row>
    <row r="65" spans="1:8" ht="12" customHeight="1">
      <c r="A65" s="92"/>
      <c r="B65" s="148" t="s">
        <v>499</v>
      </c>
      <c r="C65" s="262">
        <v>6956</v>
      </c>
      <c r="D65" s="262">
        <v>6437</v>
      </c>
      <c r="E65" s="411">
        <f t="shared" si="1"/>
        <v>-519</v>
      </c>
      <c r="F65" s="263">
        <f t="shared" si="2"/>
        <v>-7.461184588844164</v>
      </c>
      <c r="G65" s="264">
        <v>103.04</v>
      </c>
      <c r="H65" s="265">
        <f>D65/G65</f>
        <v>62.470885093167695</v>
      </c>
    </row>
    <row r="66" spans="1:8" ht="12" customHeight="1">
      <c r="A66" s="92"/>
      <c r="B66" s="148" t="s">
        <v>500</v>
      </c>
      <c r="C66" s="262">
        <v>3573</v>
      </c>
      <c r="D66" s="262">
        <v>3332</v>
      </c>
      <c r="E66" s="411">
        <f t="shared" si="1"/>
        <v>-241</v>
      </c>
      <c r="F66" s="263">
        <f t="shared" si="2"/>
        <v>-6.745032185838232</v>
      </c>
      <c r="G66" s="264">
        <v>164.66</v>
      </c>
      <c r="H66" s="265">
        <f>D66/G66</f>
        <v>20.235637070326735</v>
      </c>
    </row>
    <row r="67" spans="1:8" s="271" customFormat="1" ht="12" customHeight="1">
      <c r="A67" s="92"/>
      <c r="B67" s="148" t="s">
        <v>766</v>
      </c>
      <c r="C67" s="262">
        <v>1871</v>
      </c>
      <c r="D67" s="262">
        <v>1808</v>
      </c>
      <c r="E67" s="411">
        <f>D67-C67</f>
        <v>-63</v>
      </c>
      <c r="F67" s="263">
        <f t="shared" si="2"/>
        <v>-3.3671833244254405</v>
      </c>
      <c r="G67" s="270">
        <v>85.35</v>
      </c>
      <c r="H67" s="265">
        <f>D67/G67</f>
        <v>21.183362624487405</v>
      </c>
    </row>
    <row r="68" spans="1:8" s="271" customFormat="1" ht="7.5" customHeight="1">
      <c r="A68" s="272"/>
      <c r="B68" s="273"/>
      <c r="C68" s="274"/>
      <c r="D68" s="274"/>
      <c r="E68" s="413"/>
      <c r="F68" s="275"/>
      <c r="G68" s="276"/>
      <c r="H68" s="277"/>
    </row>
    <row r="69" ht="3.75" customHeight="1"/>
    <row r="70" ht="12" customHeight="1">
      <c r="A70" s="278" t="s">
        <v>769</v>
      </c>
    </row>
    <row r="71" ht="12" customHeight="1">
      <c r="A71" s="207" t="s">
        <v>804</v>
      </c>
    </row>
  </sheetData>
  <mergeCells count="12">
    <mergeCell ref="A51:B51"/>
    <mergeCell ref="A61:B61"/>
    <mergeCell ref="A8:B8"/>
    <mergeCell ref="A19:B19"/>
    <mergeCell ref="A28:B28"/>
    <mergeCell ref="A38:B38"/>
    <mergeCell ref="A42:B42"/>
    <mergeCell ref="A5:B6"/>
    <mergeCell ref="A1:H1"/>
    <mergeCell ref="E5:E6"/>
    <mergeCell ref="A46:B46"/>
    <mergeCell ref="D5:D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8"/>
  <sheetViews>
    <sheetView zoomScaleSheetLayoutView="75" workbookViewId="0" topLeftCell="A1">
      <selection activeCell="F11" sqref="F11"/>
    </sheetView>
  </sheetViews>
  <sheetFormatPr defaultColWidth="9.59765625" defaultRowHeight="13.5"/>
  <cols>
    <col min="1" max="1" width="2.796875" style="330" customWidth="1"/>
    <col min="2" max="2" width="22" style="330" customWidth="1"/>
    <col min="3" max="3" width="9.19921875" style="330" customWidth="1"/>
    <col min="4" max="4" width="9.796875" style="330" customWidth="1"/>
    <col min="5" max="8" width="9.19921875" style="330" customWidth="1"/>
    <col min="9" max="9" width="10.796875" style="356" customWidth="1"/>
    <col min="10" max="10" width="12.19921875" style="356" customWidth="1"/>
    <col min="11" max="12" width="10.19921875" style="371" customWidth="1"/>
    <col min="13" max="16384" width="9.19921875" style="305" customWidth="1"/>
  </cols>
  <sheetData>
    <row r="1" spans="1:12" ht="18" customHeight="1">
      <c r="A1" s="569" t="s">
        <v>38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</row>
    <row r="2" spans="1:12" ht="12" customHeight="1">
      <c r="A2" s="304"/>
      <c r="B2" s="37"/>
      <c r="C2" s="304"/>
      <c r="D2" s="304"/>
      <c r="E2" s="304"/>
      <c r="F2" s="304"/>
      <c r="G2" s="304"/>
      <c r="H2" s="304"/>
      <c r="I2" s="347"/>
      <c r="J2" s="347"/>
      <c r="K2" s="357"/>
      <c r="L2" s="357"/>
    </row>
    <row r="3" spans="1:12" ht="12" customHeight="1">
      <c r="A3" s="306"/>
      <c r="B3" s="306"/>
      <c r="C3" s="306"/>
      <c r="D3" s="306"/>
      <c r="E3" s="306"/>
      <c r="F3" s="306"/>
      <c r="G3" s="306"/>
      <c r="H3" s="306"/>
      <c r="I3" s="348"/>
      <c r="J3" s="348"/>
      <c r="K3" s="358"/>
      <c r="L3" s="358" t="s">
        <v>752</v>
      </c>
    </row>
    <row r="4" spans="1:12" ht="3.75" customHeight="1">
      <c r="A4" s="307"/>
      <c r="B4" s="307"/>
      <c r="C4" s="307"/>
      <c r="D4" s="307"/>
      <c r="E4" s="307"/>
      <c r="F4" s="307"/>
      <c r="G4" s="307"/>
      <c r="H4" s="307"/>
      <c r="I4" s="349"/>
      <c r="J4" s="349"/>
      <c r="K4" s="359"/>
      <c r="L4" s="359"/>
    </row>
    <row r="5" spans="1:12" ht="18.75" customHeight="1">
      <c r="A5" s="308"/>
      <c r="B5" s="309" t="s">
        <v>39</v>
      </c>
      <c r="C5" s="562" t="s">
        <v>753</v>
      </c>
      <c r="D5" s="562"/>
      <c r="E5" s="562"/>
      <c r="F5" s="563"/>
      <c r="G5" s="564">
        <v>17</v>
      </c>
      <c r="H5" s="565"/>
      <c r="I5" s="566" t="s">
        <v>40</v>
      </c>
      <c r="J5" s="566"/>
      <c r="K5" s="567" t="s">
        <v>675</v>
      </c>
      <c r="L5" s="568"/>
    </row>
    <row r="6" spans="1:12" ht="18.75" customHeight="1">
      <c r="A6" s="310" t="s">
        <v>41</v>
      </c>
      <c r="B6" s="311"/>
      <c r="C6" s="312" t="s">
        <v>42</v>
      </c>
      <c r="D6" s="313" t="s">
        <v>0</v>
      </c>
      <c r="E6" s="312" t="s">
        <v>43</v>
      </c>
      <c r="F6" s="312" t="s">
        <v>44</v>
      </c>
      <c r="G6" s="312" t="s">
        <v>42</v>
      </c>
      <c r="H6" s="313" t="s">
        <v>0</v>
      </c>
      <c r="I6" s="350" t="s">
        <v>42</v>
      </c>
      <c r="J6" s="350" t="s">
        <v>0</v>
      </c>
      <c r="K6" s="360" t="s">
        <v>42</v>
      </c>
      <c r="L6" s="361" t="s">
        <v>0</v>
      </c>
    </row>
    <row r="7" spans="1:12" ht="5.25" customHeight="1">
      <c r="A7" s="314"/>
      <c r="B7" s="315"/>
      <c r="C7" s="317"/>
      <c r="D7" s="317"/>
      <c r="E7" s="317"/>
      <c r="F7" s="317"/>
      <c r="G7" s="317"/>
      <c r="H7" s="317"/>
      <c r="I7" s="351"/>
      <c r="J7" s="351"/>
      <c r="K7" s="362"/>
      <c r="L7" s="362"/>
    </row>
    <row r="8" spans="1:12" s="318" customFormat="1" ht="14.25" customHeight="1">
      <c r="A8" s="318" t="s">
        <v>45</v>
      </c>
      <c r="B8" s="319"/>
      <c r="C8" s="525">
        <f>SUM($C$9,$C$18,$C$37,$C$47,$C$53,$C$94,$C$136,$C$155,$C$202,$C$255,$C$265,$C$269,$C$290,$C$292,C334,C350,C375,C408,C426,C451,C453,C455,C458,C466,C495)</f>
        <v>149831</v>
      </c>
      <c r="D8" s="525">
        <f>SUM(D9,D18,D37,D47,D53,D94,D136,D155,D202,D255,D265,D269,D290,D292,D334,D350,D375,D408,D426,D451,D453,D455,D458,D466,D495)</f>
        <v>328609</v>
      </c>
      <c r="E8" s="525">
        <f>SUM(E9,E18,E37,E47,E53,E94,E136,E155,E202,E255,E265,E269,E290,E292,E334,E350,E375,E408,E426,E451,E453,E455,E458,E466,E495)</f>
        <v>153240</v>
      </c>
      <c r="F8" s="525">
        <f>SUM(F9,F18,F37,F47,F53,F94,F136,F155,F202,F255,F265,F269,F290,F292,F334,F350,F375,F408,F426,F451,F453,F455,F458,F466,F495)</f>
        <v>175369</v>
      </c>
      <c r="G8" s="525">
        <f>SUM(G9,G18,G37,G47,G53,G94,G136,G155,G202,G255,G265,G269,G290,G292,G334,G350,G375,G408,G426,G451,G453,G455,G458,G466,G495)</f>
        <v>148763</v>
      </c>
      <c r="H8" s="525">
        <f>SUM(H9,H18,H37,H47,H53,H94,H136,H155,H202,H255,H265,H269,H290,H292,H334,H350,H375,H408,H426,H451,H453,H455,H458,H466,H495)</f>
        <v>329825</v>
      </c>
      <c r="I8" s="441">
        <f aca="true" t="shared" si="0" ref="I8:I39">C8-G8</f>
        <v>1068</v>
      </c>
      <c r="J8" s="441">
        <f aca="true" t="shared" si="1" ref="J8:J39">D8-H8</f>
        <v>-1216</v>
      </c>
      <c r="K8" s="439">
        <f aca="true" t="shared" si="2" ref="K8:K39">C8/G8*100-100</f>
        <v>0.7179204506496859</v>
      </c>
      <c r="L8" s="439">
        <f aca="true" t="shared" si="3" ref="L8:L39">D8/H8*100-100</f>
        <v>-0.3686803607973843</v>
      </c>
    </row>
    <row r="9" spans="1:12" s="318" customFormat="1" ht="14.25" customHeight="1">
      <c r="A9" s="318" t="s">
        <v>46</v>
      </c>
      <c r="B9" s="319"/>
      <c r="C9" s="320">
        <f aca="true" t="shared" si="4" ref="C9:H9">SUM(C10:C17)</f>
        <v>1825</v>
      </c>
      <c r="D9" s="320">
        <f t="shared" si="4"/>
        <v>3389</v>
      </c>
      <c r="E9" s="320">
        <f t="shared" si="4"/>
        <v>1454</v>
      </c>
      <c r="F9" s="320">
        <f t="shared" si="4"/>
        <v>1935</v>
      </c>
      <c r="G9" s="448">
        <f t="shared" si="4"/>
        <v>1773</v>
      </c>
      <c r="H9" s="448">
        <f t="shared" si="4"/>
        <v>3389</v>
      </c>
      <c r="I9" s="441">
        <f t="shared" si="0"/>
        <v>52</v>
      </c>
      <c r="J9" s="441">
        <f t="shared" si="1"/>
        <v>0</v>
      </c>
      <c r="K9" s="439">
        <f t="shared" si="2"/>
        <v>2.932882120699375</v>
      </c>
      <c r="L9" s="439">
        <f t="shared" si="3"/>
        <v>0</v>
      </c>
    </row>
    <row r="10" spans="2:12" s="306" customFormat="1" ht="14.25" customHeight="1">
      <c r="B10" s="321" t="s">
        <v>47</v>
      </c>
      <c r="C10" s="323">
        <v>396</v>
      </c>
      <c r="D10" s="323">
        <v>693</v>
      </c>
      <c r="E10" s="323">
        <v>292</v>
      </c>
      <c r="F10" s="323">
        <v>401</v>
      </c>
      <c r="G10" s="445">
        <v>379</v>
      </c>
      <c r="H10" s="446">
        <v>690</v>
      </c>
      <c r="I10" s="442">
        <f t="shared" si="0"/>
        <v>17</v>
      </c>
      <c r="J10" s="442">
        <f t="shared" si="1"/>
        <v>3</v>
      </c>
      <c r="K10" s="438">
        <f t="shared" si="2"/>
        <v>4.485488126649088</v>
      </c>
      <c r="L10" s="438">
        <f t="shared" si="3"/>
        <v>0.4347826086956559</v>
      </c>
    </row>
    <row r="11" spans="2:13" s="306" customFormat="1" ht="14.25" customHeight="1">
      <c r="B11" s="321" t="s">
        <v>48</v>
      </c>
      <c r="C11" s="323">
        <v>303</v>
      </c>
      <c r="D11" s="323">
        <v>527</v>
      </c>
      <c r="E11" s="323">
        <v>213</v>
      </c>
      <c r="F11" s="323">
        <v>314</v>
      </c>
      <c r="G11" s="445">
        <v>297</v>
      </c>
      <c r="H11" s="446">
        <v>528</v>
      </c>
      <c r="I11" s="442">
        <f t="shared" si="0"/>
        <v>6</v>
      </c>
      <c r="J11" s="442">
        <f t="shared" si="1"/>
        <v>-1</v>
      </c>
      <c r="K11" s="438">
        <f t="shared" si="2"/>
        <v>2.0202020202020066</v>
      </c>
      <c r="L11" s="438">
        <f t="shared" si="3"/>
        <v>-0.18939393939393767</v>
      </c>
      <c r="M11" s="318"/>
    </row>
    <row r="12" spans="2:13" s="306" customFormat="1" ht="14.25" customHeight="1">
      <c r="B12" s="321" t="s">
        <v>49</v>
      </c>
      <c r="C12" s="323">
        <v>412</v>
      </c>
      <c r="D12" s="323">
        <v>805</v>
      </c>
      <c r="E12" s="323">
        <v>353</v>
      </c>
      <c r="F12" s="323">
        <v>452</v>
      </c>
      <c r="G12" s="445">
        <v>389</v>
      </c>
      <c r="H12" s="446">
        <v>779</v>
      </c>
      <c r="I12" s="442">
        <f t="shared" si="0"/>
        <v>23</v>
      </c>
      <c r="J12" s="442">
        <f t="shared" si="1"/>
        <v>26</v>
      </c>
      <c r="K12" s="438">
        <f t="shared" si="2"/>
        <v>5.912596401028281</v>
      </c>
      <c r="L12" s="438">
        <f t="shared" si="3"/>
        <v>3.337612323491655</v>
      </c>
      <c r="M12" s="318"/>
    </row>
    <row r="13" spans="2:12" s="306" customFormat="1" ht="14.25" customHeight="1">
      <c r="B13" s="321" t="s">
        <v>50</v>
      </c>
      <c r="C13" s="323">
        <v>372</v>
      </c>
      <c r="D13" s="323">
        <v>725</v>
      </c>
      <c r="E13" s="323">
        <v>314</v>
      </c>
      <c r="F13" s="323">
        <v>411</v>
      </c>
      <c r="G13" s="445">
        <v>369</v>
      </c>
      <c r="H13" s="446">
        <v>752</v>
      </c>
      <c r="I13" s="442">
        <f t="shared" si="0"/>
        <v>3</v>
      </c>
      <c r="J13" s="442">
        <f t="shared" si="1"/>
        <v>-27</v>
      </c>
      <c r="K13" s="438">
        <f t="shared" si="2"/>
        <v>0.8130081300813004</v>
      </c>
      <c r="L13" s="438">
        <f t="shared" si="3"/>
        <v>-3.590425531914903</v>
      </c>
    </row>
    <row r="14" spans="2:13" s="306" customFormat="1" ht="14.25" customHeight="1">
      <c r="B14" s="321" t="s">
        <v>51</v>
      </c>
      <c r="C14" s="323">
        <v>200</v>
      </c>
      <c r="D14" s="323">
        <v>350</v>
      </c>
      <c r="E14" s="323">
        <v>159</v>
      </c>
      <c r="F14" s="323">
        <v>191</v>
      </c>
      <c r="G14" s="445">
        <v>201</v>
      </c>
      <c r="H14" s="446">
        <v>349</v>
      </c>
      <c r="I14" s="442">
        <f t="shared" si="0"/>
        <v>-1</v>
      </c>
      <c r="J14" s="442">
        <f t="shared" si="1"/>
        <v>1</v>
      </c>
      <c r="K14" s="438">
        <f t="shared" si="2"/>
        <v>-0.4975124378109399</v>
      </c>
      <c r="L14" s="438">
        <f t="shared" si="3"/>
        <v>0.28653295128940215</v>
      </c>
      <c r="M14" s="318"/>
    </row>
    <row r="15" spans="2:13" s="306" customFormat="1" ht="14.25" customHeight="1">
      <c r="B15" s="321" t="s">
        <v>52</v>
      </c>
      <c r="C15" s="323">
        <v>32</v>
      </c>
      <c r="D15" s="323">
        <v>66</v>
      </c>
      <c r="E15" s="323">
        <v>24</v>
      </c>
      <c r="F15" s="323">
        <v>42</v>
      </c>
      <c r="G15" s="445">
        <v>32</v>
      </c>
      <c r="H15" s="446">
        <v>68</v>
      </c>
      <c r="I15" s="442">
        <f t="shared" si="0"/>
        <v>0</v>
      </c>
      <c r="J15" s="442">
        <f t="shared" si="1"/>
        <v>-2</v>
      </c>
      <c r="K15" s="438">
        <f t="shared" si="2"/>
        <v>0</v>
      </c>
      <c r="L15" s="438">
        <f t="shared" si="3"/>
        <v>-2.941176470588232</v>
      </c>
      <c r="M15" s="318"/>
    </row>
    <row r="16" spans="2:12" s="306" customFormat="1" ht="14.25" customHeight="1">
      <c r="B16" s="321" t="s">
        <v>53</v>
      </c>
      <c r="C16" s="323">
        <v>22</v>
      </c>
      <c r="D16" s="323">
        <v>30</v>
      </c>
      <c r="E16" s="323">
        <v>13</v>
      </c>
      <c r="F16" s="323">
        <v>17</v>
      </c>
      <c r="G16" s="445">
        <v>19</v>
      </c>
      <c r="H16" s="446">
        <v>25</v>
      </c>
      <c r="I16" s="442">
        <f t="shared" si="0"/>
        <v>3</v>
      </c>
      <c r="J16" s="442">
        <f t="shared" si="1"/>
        <v>5</v>
      </c>
      <c r="K16" s="438">
        <f t="shared" si="2"/>
        <v>15.789473684210535</v>
      </c>
      <c r="L16" s="438">
        <f t="shared" si="3"/>
        <v>20</v>
      </c>
    </row>
    <row r="17" spans="2:13" s="306" customFormat="1" ht="14.25" customHeight="1">
      <c r="B17" s="321" t="s">
        <v>54</v>
      </c>
      <c r="C17" s="323">
        <v>88</v>
      </c>
      <c r="D17" s="323">
        <v>193</v>
      </c>
      <c r="E17" s="323">
        <v>86</v>
      </c>
      <c r="F17" s="323">
        <v>107</v>
      </c>
      <c r="G17" s="445">
        <v>87</v>
      </c>
      <c r="H17" s="446">
        <v>198</v>
      </c>
      <c r="I17" s="442">
        <f t="shared" si="0"/>
        <v>1</v>
      </c>
      <c r="J17" s="442">
        <f t="shared" si="1"/>
        <v>-5</v>
      </c>
      <c r="K17" s="438">
        <f t="shared" si="2"/>
        <v>1.1494252873563369</v>
      </c>
      <c r="L17" s="438">
        <f t="shared" si="3"/>
        <v>-2.525252525252526</v>
      </c>
      <c r="M17" s="318"/>
    </row>
    <row r="18" spans="1:12" s="318" customFormat="1" ht="14.25" customHeight="1">
      <c r="A18" s="318" t="s">
        <v>55</v>
      </c>
      <c r="B18" s="319"/>
      <c r="C18" s="320">
        <f aca="true" t="shared" si="5" ref="C18:H18">SUM(C19:C36)</f>
        <v>2686</v>
      </c>
      <c r="D18" s="320">
        <f t="shared" si="5"/>
        <v>4854</v>
      </c>
      <c r="E18" s="320">
        <f t="shared" si="5"/>
        <v>2074</v>
      </c>
      <c r="F18" s="320">
        <f t="shared" si="5"/>
        <v>2780</v>
      </c>
      <c r="G18" s="448">
        <f t="shared" si="5"/>
        <v>2667</v>
      </c>
      <c r="H18" s="448">
        <f t="shared" si="5"/>
        <v>4782</v>
      </c>
      <c r="I18" s="441">
        <f t="shared" si="0"/>
        <v>19</v>
      </c>
      <c r="J18" s="441">
        <f t="shared" si="1"/>
        <v>72</v>
      </c>
      <c r="K18" s="439">
        <f t="shared" si="2"/>
        <v>0.7124109486314154</v>
      </c>
      <c r="L18" s="439">
        <f t="shared" si="3"/>
        <v>1.5056461731493016</v>
      </c>
    </row>
    <row r="19" spans="2:12" s="306" customFormat="1" ht="14.25" customHeight="1">
      <c r="B19" s="321" t="s">
        <v>56</v>
      </c>
      <c r="C19" s="307">
        <v>218</v>
      </c>
      <c r="D19" s="307">
        <v>425</v>
      </c>
      <c r="E19" s="307">
        <v>171</v>
      </c>
      <c r="F19" s="307">
        <v>254</v>
      </c>
      <c r="G19" s="445">
        <v>201</v>
      </c>
      <c r="H19" s="446">
        <v>395</v>
      </c>
      <c r="I19" s="442">
        <f t="shared" si="0"/>
        <v>17</v>
      </c>
      <c r="J19" s="442">
        <f t="shared" si="1"/>
        <v>30</v>
      </c>
      <c r="K19" s="438">
        <f t="shared" si="2"/>
        <v>8.457711442786064</v>
      </c>
      <c r="L19" s="438">
        <f t="shared" si="3"/>
        <v>7.594936708860757</v>
      </c>
    </row>
    <row r="20" spans="2:13" s="306" customFormat="1" ht="14.25" customHeight="1">
      <c r="B20" s="321" t="s">
        <v>652</v>
      </c>
      <c r="C20" s="307">
        <v>212</v>
      </c>
      <c r="D20" s="307">
        <v>363</v>
      </c>
      <c r="E20" s="307">
        <v>161</v>
      </c>
      <c r="F20" s="307">
        <v>202</v>
      </c>
      <c r="G20" s="445">
        <v>226</v>
      </c>
      <c r="H20" s="446">
        <v>382</v>
      </c>
      <c r="I20" s="442">
        <f t="shared" si="0"/>
        <v>-14</v>
      </c>
      <c r="J20" s="442">
        <f t="shared" si="1"/>
        <v>-19</v>
      </c>
      <c r="K20" s="438">
        <f t="shared" si="2"/>
        <v>-6.194690265486727</v>
      </c>
      <c r="L20" s="438">
        <f t="shared" si="3"/>
        <v>-4.973821989528787</v>
      </c>
      <c r="M20" s="318"/>
    </row>
    <row r="21" spans="2:13" s="306" customFormat="1" ht="14.25" customHeight="1">
      <c r="B21" s="321" t="s">
        <v>57</v>
      </c>
      <c r="C21" s="307">
        <v>229</v>
      </c>
      <c r="D21" s="307">
        <v>416</v>
      </c>
      <c r="E21" s="307">
        <v>170</v>
      </c>
      <c r="F21" s="307">
        <v>246</v>
      </c>
      <c r="G21" s="445">
        <v>142</v>
      </c>
      <c r="H21" s="446">
        <v>232</v>
      </c>
      <c r="I21" s="442">
        <f t="shared" si="0"/>
        <v>87</v>
      </c>
      <c r="J21" s="442">
        <f t="shared" si="1"/>
        <v>184</v>
      </c>
      <c r="K21" s="438">
        <f t="shared" si="2"/>
        <v>61.267605633802816</v>
      </c>
      <c r="L21" s="438">
        <f t="shared" si="3"/>
        <v>79.31034482758622</v>
      </c>
      <c r="M21" s="318"/>
    </row>
    <row r="22" spans="2:12" s="306" customFormat="1" ht="14.25" customHeight="1">
      <c r="B22" s="321" t="s">
        <v>58</v>
      </c>
      <c r="C22" s="307">
        <v>117</v>
      </c>
      <c r="D22" s="307">
        <v>246</v>
      </c>
      <c r="E22" s="307">
        <v>103</v>
      </c>
      <c r="F22" s="307">
        <v>143</v>
      </c>
      <c r="G22" s="445">
        <v>118</v>
      </c>
      <c r="H22" s="446">
        <v>249</v>
      </c>
      <c r="I22" s="442">
        <f t="shared" si="0"/>
        <v>-1</v>
      </c>
      <c r="J22" s="442">
        <f t="shared" si="1"/>
        <v>-3</v>
      </c>
      <c r="K22" s="438">
        <f t="shared" si="2"/>
        <v>-0.8474576271186436</v>
      </c>
      <c r="L22" s="438">
        <f t="shared" si="3"/>
        <v>-1.2048192771084416</v>
      </c>
    </row>
    <row r="23" spans="2:13" s="306" customFormat="1" ht="14.25" customHeight="1">
      <c r="B23" s="321" t="s">
        <v>59</v>
      </c>
      <c r="C23" s="307">
        <v>74</v>
      </c>
      <c r="D23" s="307">
        <v>147</v>
      </c>
      <c r="E23" s="307">
        <v>66</v>
      </c>
      <c r="F23" s="307">
        <v>81</v>
      </c>
      <c r="G23" s="445">
        <v>78</v>
      </c>
      <c r="H23" s="446">
        <v>152</v>
      </c>
      <c r="I23" s="442">
        <f t="shared" si="0"/>
        <v>-4</v>
      </c>
      <c r="J23" s="442">
        <f t="shared" si="1"/>
        <v>-5</v>
      </c>
      <c r="K23" s="438">
        <f t="shared" si="2"/>
        <v>-5.128205128205138</v>
      </c>
      <c r="L23" s="438">
        <f t="shared" si="3"/>
        <v>-3.2894736842105345</v>
      </c>
      <c r="M23" s="318"/>
    </row>
    <row r="24" spans="2:13" s="306" customFormat="1" ht="14.25" customHeight="1">
      <c r="B24" s="321" t="s">
        <v>60</v>
      </c>
      <c r="C24" s="307">
        <v>91</v>
      </c>
      <c r="D24" s="307">
        <v>168</v>
      </c>
      <c r="E24" s="307">
        <v>69</v>
      </c>
      <c r="F24" s="307">
        <v>99</v>
      </c>
      <c r="G24" s="445">
        <v>95</v>
      </c>
      <c r="H24" s="446">
        <v>179</v>
      </c>
      <c r="I24" s="442">
        <f t="shared" si="0"/>
        <v>-4</v>
      </c>
      <c r="J24" s="442">
        <f t="shared" si="1"/>
        <v>-11</v>
      </c>
      <c r="K24" s="438">
        <f t="shared" si="2"/>
        <v>-4.21052631578948</v>
      </c>
      <c r="L24" s="438">
        <f t="shared" si="3"/>
        <v>-6.1452513966480495</v>
      </c>
      <c r="M24" s="318"/>
    </row>
    <row r="25" spans="2:12" s="306" customFormat="1" ht="14.25" customHeight="1">
      <c r="B25" s="321" t="s">
        <v>61</v>
      </c>
      <c r="C25" s="307">
        <v>146</v>
      </c>
      <c r="D25" s="307">
        <v>283</v>
      </c>
      <c r="E25" s="307">
        <v>115</v>
      </c>
      <c r="F25" s="307">
        <v>168</v>
      </c>
      <c r="G25" s="445">
        <v>148</v>
      </c>
      <c r="H25" s="446">
        <v>287</v>
      </c>
      <c r="I25" s="442">
        <f t="shared" si="0"/>
        <v>-2</v>
      </c>
      <c r="J25" s="442">
        <f t="shared" si="1"/>
        <v>-4</v>
      </c>
      <c r="K25" s="438">
        <f t="shared" si="2"/>
        <v>-1.3513513513513544</v>
      </c>
      <c r="L25" s="438">
        <f t="shared" si="3"/>
        <v>-1.3937282229965149</v>
      </c>
    </row>
    <row r="26" spans="2:13" s="306" customFormat="1" ht="14.25" customHeight="1">
      <c r="B26" s="321" t="s">
        <v>62</v>
      </c>
      <c r="C26" s="307">
        <v>30</v>
      </c>
      <c r="D26" s="307">
        <v>69</v>
      </c>
      <c r="E26" s="307">
        <v>28</v>
      </c>
      <c r="F26" s="307">
        <v>41</v>
      </c>
      <c r="G26" s="445">
        <v>32</v>
      </c>
      <c r="H26" s="446">
        <v>74</v>
      </c>
      <c r="I26" s="442">
        <f t="shared" si="0"/>
        <v>-2</v>
      </c>
      <c r="J26" s="442">
        <f t="shared" si="1"/>
        <v>-5</v>
      </c>
      <c r="K26" s="438">
        <f t="shared" si="2"/>
        <v>-6.25</v>
      </c>
      <c r="L26" s="438">
        <f t="shared" si="3"/>
        <v>-6.756756756756758</v>
      </c>
      <c r="M26" s="318"/>
    </row>
    <row r="27" spans="2:13" s="306" customFormat="1" ht="14.25" customHeight="1">
      <c r="B27" s="321" t="s">
        <v>63</v>
      </c>
      <c r="C27" s="307">
        <v>91</v>
      </c>
      <c r="D27" s="307">
        <v>164</v>
      </c>
      <c r="E27" s="307">
        <v>74</v>
      </c>
      <c r="F27" s="307">
        <v>90</v>
      </c>
      <c r="G27" s="445">
        <v>91</v>
      </c>
      <c r="H27" s="446">
        <v>159</v>
      </c>
      <c r="I27" s="442">
        <f t="shared" si="0"/>
        <v>0</v>
      </c>
      <c r="J27" s="442">
        <f t="shared" si="1"/>
        <v>5</v>
      </c>
      <c r="K27" s="438">
        <f t="shared" si="2"/>
        <v>0</v>
      </c>
      <c r="L27" s="438">
        <f t="shared" si="3"/>
        <v>3.1446540880503164</v>
      </c>
      <c r="M27" s="318"/>
    </row>
    <row r="28" spans="2:12" s="306" customFormat="1" ht="14.25" customHeight="1">
      <c r="B28" s="321" t="s">
        <v>64</v>
      </c>
      <c r="C28" s="307">
        <v>338</v>
      </c>
      <c r="D28" s="307">
        <v>572</v>
      </c>
      <c r="E28" s="307">
        <v>249</v>
      </c>
      <c r="F28" s="307">
        <v>323</v>
      </c>
      <c r="G28" s="445">
        <v>337</v>
      </c>
      <c r="H28" s="446">
        <v>567</v>
      </c>
      <c r="I28" s="442">
        <f t="shared" si="0"/>
        <v>1</v>
      </c>
      <c r="J28" s="442">
        <f t="shared" si="1"/>
        <v>5</v>
      </c>
      <c r="K28" s="438">
        <f t="shared" si="2"/>
        <v>0.29673590504451397</v>
      </c>
      <c r="L28" s="438">
        <f t="shared" si="3"/>
        <v>0.8818342151675438</v>
      </c>
    </row>
    <row r="29" spans="2:13" s="306" customFormat="1" ht="14.25" customHeight="1">
      <c r="B29" s="321" t="s">
        <v>65</v>
      </c>
      <c r="C29" s="307">
        <v>98</v>
      </c>
      <c r="D29" s="307">
        <v>204</v>
      </c>
      <c r="E29" s="307">
        <v>84</v>
      </c>
      <c r="F29" s="307">
        <v>120</v>
      </c>
      <c r="G29" s="445">
        <v>95</v>
      </c>
      <c r="H29" s="446">
        <v>209</v>
      </c>
      <c r="I29" s="442">
        <f t="shared" si="0"/>
        <v>3</v>
      </c>
      <c r="J29" s="442">
        <f t="shared" si="1"/>
        <v>-5</v>
      </c>
      <c r="K29" s="438">
        <f t="shared" si="2"/>
        <v>3.1578947368421098</v>
      </c>
      <c r="L29" s="438">
        <f t="shared" si="3"/>
        <v>-2.3923444976076524</v>
      </c>
      <c r="M29" s="318"/>
    </row>
    <row r="30" spans="2:13" s="306" customFormat="1" ht="14.25" customHeight="1">
      <c r="B30" s="321" t="s">
        <v>66</v>
      </c>
      <c r="C30" s="307">
        <v>66</v>
      </c>
      <c r="D30" s="307">
        <v>126</v>
      </c>
      <c r="E30" s="307">
        <v>48</v>
      </c>
      <c r="F30" s="307">
        <v>78</v>
      </c>
      <c r="G30" s="445">
        <v>69</v>
      </c>
      <c r="H30" s="446">
        <v>132</v>
      </c>
      <c r="I30" s="442">
        <f t="shared" si="0"/>
        <v>-3</v>
      </c>
      <c r="J30" s="442">
        <f t="shared" si="1"/>
        <v>-6</v>
      </c>
      <c r="K30" s="438">
        <f t="shared" si="2"/>
        <v>-4.347826086956516</v>
      </c>
      <c r="L30" s="438">
        <f t="shared" si="3"/>
        <v>-4.545454545454547</v>
      </c>
      <c r="M30" s="318"/>
    </row>
    <row r="31" spans="2:12" s="306" customFormat="1" ht="14.25" customHeight="1">
      <c r="B31" s="321" t="s">
        <v>67</v>
      </c>
      <c r="C31" s="307">
        <v>85</v>
      </c>
      <c r="D31" s="307">
        <v>156</v>
      </c>
      <c r="E31" s="307">
        <v>81</v>
      </c>
      <c r="F31" s="307">
        <v>75</v>
      </c>
      <c r="G31" s="445">
        <v>83</v>
      </c>
      <c r="H31" s="446">
        <v>158</v>
      </c>
      <c r="I31" s="442">
        <f t="shared" si="0"/>
        <v>2</v>
      </c>
      <c r="J31" s="442">
        <f t="shared" si="1"/>
        <v>-2</v>
      </c>
      <c r="K31" s="438">
        <f t="shared" si="2"/>
        <v>2.409638554216869</v>
      </c>
      <c r="L31" s="438">
        <f t="shared" si="3"/>
        <v>-1.2658227848101262</v>
      </c>
    </row>
    <row r="32" spans="2:13" s="306" customFormat="1" ht="14.25" customHeight="1">
      <c r="B32" s="321" t="s">
        <v>68</v>
      </c>
      <c r="C32" s="307">
        <v>38</v>
      </c>
      <c r="D32" s="307">
        <v>76</v>
      </c>
      <c r="E32" s="307">
        <v>30</v>
      </c>
      <c r="F32" s="307">
        <v>46</v>
      </c>
      <c r="G32" s="445">
        <v>43</v>
      </c>
      <c r="H32" s="446">
        <v>88</v>
      </c>
      <c r="I32" s="442">
        <f t="shared" si="0"/>
        <v>-5</v>
      </c>
      <c r="J32" s="442">
        <f t="shared" si="1"/>
        <v>-12</v>
      </c>
      <c r="K32" s="438">
        <f t="shared" si="2"/>
        <v>-11.627906976744185</v>
      </c>
      <c r="L32" s="438">
        <f t="shared" si="3"/>
        <v>-13.63636363636364</v>
      </c>
      <c r="M32" s="318"/>
    </row>
    <row r="33" spans="2:13" s="306" customFormat="1" ht="14.25" customHeight="1">
      <c r="B33" s="321" t="s">
        <v>69</v>
      </c>
      <c r="C33" s="307">
        <v>489</v>
      </c>
      <c r="D33" s="307">
        <v>761</v>
      </c>
      <c r="E33" s="307">
        <v>322</v>
      </c>
      <c r="F33" s="307">
        <v>439</v>
      </c>
      <c r="G33" s="445">
        <v>518</v>
      </c>
      <c r="H33" s="446">
        <v>804</v>
      </c>
      <c r="I33" s="442">
        <f t="shared" si="0"/>
        <v>-29</v>
      </c>
      <c r="J33" s="442">
        <f t="shared" si="1"/>
        <v>-43</v>
      </c>
      <c r="K33" s="438">
        <f t="shared" si="2"/>
        <v>-5.598455598455601</v>
      </c>
      <c r="L33" s="438">
        <f t="shared" si="3"/>
        <v>-5.348258706467661</v>
      </c>
      <c r="M33" s="318"/>
    </row>
    <row r="34" spans="2:12" s="306" customFormat="1" ht="14.25" customHeight="1">
      <c r="B34" s="321" t="s">
        <v>70</v>
      </c>
      <c r="C34" s="307">
        <v>206</v>
      </c>
      <c r="D34" s="307">
        <v>356</v>
      </c>
      <c r="E34" s="307">
        <v>172</v>
      </c>
      <c r="F34" s="307">
        <v>184</v>
      </c>
      <c r="G34" s="445">
        <v>228</v>
      </c>
      <c r="H34" s="446">
        <v>393</v>
      </c>
      <c r="I34" s="442">
        <f t="shared" si="0"/>
        <v>-22</v>
      </c>
      <c r="J34" s="442">
        <f t="shared" si="1"/>
        <v>-37</v>
      </c>
      <c r="K34" s="438">
        <f t="shared" si="2"/>
        <v>-9.649122807017534</v>
      </c>
      <c r="L34" s="438">
        <f t="shared" si="3"/>
        <v>-9.414758269720096</v>
      </c>
    </row>
    <row r="35" spans="2:13" s="306" customFormat="1" ht="14.25" customHeight="1">
      <c r="B35" s="321" t="s">
        <v>800</v>
      </c>
      <c r="C35" s="307">
        <v>64</v>
      </c>
      <c r="D35" s="307">
        <v>130</v>
      </c>
      <c r="E35" s="307">
        <v>53</v>
      </c>
      <c r="F35" s="307">
        <v>77</v>
      </c>
      <c r="G35" s="445">
        <v>66</v>
      </c>
      <c r="H35" s="446">
        <v>129</v>
      </c>
      <c r="I35" s="442">
        <f t="shared" si="0"/>
        <v>-2</v>
      </c>
      <c r="J35" s="442">
        <f t="shared" si="1"/>
        <v>1</v>
      </c>
      <c r="K35" s="438">
        <f t="shared" si="2"/>
        <v>-3.030303030303031</v>
      </c>
      <c r="L35" s="438">
        <f t="shared" si="3"/>
        <v>0.7751937984496067</v>
      </c>
      <c r="M35" s="318"/>
    </row>
    <row r="36" spans="2:13" s="306" customFormat="1" ht="14.25" customHeight="1">
      <c r="B36" s="321" t="s">
        <v>801</v>
      </c>
      <c r="C36" s="307">
        <v>94</v>
      </c>
      <c r="D36" s="307">
        <v>192</v>
      </c>
      <c r="E36" s="307">
        <v>78</v>
      </c>
      <c r="F36" s="307">
        <v>114</v>
      </c>
      <c r="G36" s="445">
        <v>97</v>
      </c>
      <c r="H36" s="446">
        <v>193</v>
      </c>
      <c r="I36" s="442">
        <f t="shared" si="0"/>
        <v>-3</v>
      </c>
      <c r="J36" s="442">
        <f t="shared" si="1"/>
        <v>-1</v>
      </c>
      <c r="K36" s="438">
        <f t="shared" si="2"/>
        <v>-3.0927835051546424</v>
      </c>
      <c r="L36" s="438">
        <f t="shared" si="3"/>
        <v>-0.5181347150259086</v>
      </c>
      <c r="M36" s="318"/>
    </row>
    <row r="37" spans="1:13" s="318" customFormat="1" ht="14.25" customHeight="1">
      <c r="A37" s="318" t="s">
        <v>71</v>
      </c>
      <c r="B37" s="319"/>
      <c r="C37" s="320">
        <f aca="true" t="shared" si="6" ref="C37:H37">SUM(C38:C46)</f>
        <v>1955</v>
      </c>
      <c r="D37" s="320">
        <f t="shared" si="6"/>
        <v>3661</v>
      </c>
      <c r="E37" s="320">
        <f t="shared" si="6"/>
        <v>1597</v>
      </c>
      <c r="F37" s="320">
        <f t="shared" si="6"/>
        <v>2064</v>
      </c>
      <c r="G37" s="448">
        <f t="shared" si="6"/>
        <v>2016</v>
      </c>
      <c r="H37" s="448">
        <f t="shared" si="6"/>
        <v>3794</v>
      </c>
      <c r="I37" s="441">
        <f t="shared" si="0"/>
        <v>-61</v>
      </c>
      <c r="J37" s="441">
        <f t="shared" si="1"/>
        <v>-133</v>
      </c>
      <c r="K37" s="439">
        <f t="shared" si="2"/>
        <v>-3.025793650793645</v>
      </c>
      <c r="L37" s="439">
        <f t="shared" si="3"/>
        <v>-3.505535055350549</v>
      </c>
      <c r="M37" s="306"/>
    </row>
    <row r="38" spans="2:13" s="306" customFormat="1" ht="14.25" customHeight="1">
      <c r="B38" s="321" t="s">
        <v>72</v>
      </c>
      <c r="C38" s="307">
        <v>236</v>
      </c>
      <c r="D38" s="307">
        <v>459</v>
      </c>
      <c r="E38" s="307">
        <v>193</v>
      </c>
      <c r="F38" s="307">
        <v>266</v>
      </c>
      <c r="G38" s="445">
        <v>231</v>
      </c>
      <c r="H38" s="446">
        <v>458</v>
      </c>
      <c r="I38" s="442">
        <f t="shared" si="0"/>
        <v>5</v>
      </c>
      <c r="J38" s="442">
        <f t="shared" si="1"/>
        <v>1</v>
      </c>
      <c r="K38" s="438">
        <f t="shared" si="2"/>
        <v>2.164502164502167</v>
      </c>
      <c r="L38" s="438">
        <f t="shared" si="3"/>
        <v>0.2183406113537103</v>
      </c>
      <c r="M38" s="318"/>
    </row>
    <row r="39" spans="2:13" s="306" customFormat="1" ht="14.25" customHeight="1">
      <c r="B39" s="321" t="s">
        <v>73</v>
      </c>
      <c r="C39" s="307">
        <v>425</v>
      </c>
      <c r="D39" s="307">
        <v>843</v>
      </c>
      <c r="E39" s="307">
        <v>367</v>
      </c>
      <c r="F39" s="307">
        <v>476</v>
      </c>
      <c r="G39" s="445">
        <v>442</v>
      </c>
      <c r="H39" s="446">
        <v>873</v>
      </c>
      <c r="I39" s="442">
        <f t="shared" si="0"/>
        <v>-17</v>
      </c>
      <c r="J39" s="442">
        <f t="shared" si="1"/>
        <v>-30</v>
      </c>
      <c r="K39" s="438">
        <f t="shared" si="2"/>
        <v>-3.8461538461538396</v>
      </c>
      <c r="L39" s="438">
        <f t="shared" si="3"/>
        <v>-3.43642611683849</v>
      </c>
      <c r="M39" s="318"/>
    </row>
    <row r="40" spans="2:12" s="306" customFormat="1" ht="14.25" customHeight="1">
      <c r="B40" s="321" t="s">
        <v>74</v>
      </c>
      <c r="C40" s="307">
        <v>161</v>
      </c>
      <c r="D40" s="307">
        <v>308</v>
      </c>
      <c r="E40" s="307">
        <v>115</v>
      </c>
      <c r="F40" s="307">
        <v>193</v>
      </c>
      <c r="G40" s="445">
        <v>170</v>
      </c>
      <c r="H40" s="446">
        <v>332</v>
      </c>
      <c r="I40" s="442">
        <f aca="true" t="shared" si="7" ref="I40:I56">C40-G40</f>
        <v>-9</v>
      </c>
      <c r="J40" s="442">
        <f aca="true" t="shared" si="8" ref="J40:J56">D40-H40</f>
        <v>-24</v>
      </c>
      <c r="K40" s="438">
        <f aca="true" t="shared" si="9" ref="K40:K56">C40/G40*100-100</f>
        <v>-5.294117647058826</v>
      </c>
      <c r="L40" s="438">
        <f aca="true" t="shared" si="10" ref="L40:L56">D40/H40*100-100</f>
        <v>-7.228915662650607</v>
      </c>
    </row>
    <row r="41" spans="2:13" s="306" customFormat="1" ht="14.25" customHeight="1">
      <c r="B41" s="321" t="s">
        <v>75</v>
      </c>
      <c r="C41" s="307">
        <v>193</v>
      </c>
      <c r="D41" s="307">
        <v>365</v>
      </c>
      <c r="E41" s="307">
        <v>159</v>
      </c>
      <c r="F41" s="307">
        <v>206</v>
      </c>
      <c r="G41" s="445">
        <v>185</v>
      </c>
      <c r="H41" s="446">
        <v>356</v>
      </c>
      <c r="I41" s="442">
        <f t="shared" si="7"/>
        <v>8</v>
      </c>
      <c r="J41" s="442">
        <f t="shared" si="8"/>
        <v>9</v>
      </c>
      <c r="K41" s="438">
        <f t="shared" si="9"/>
        <v>4.324324324324323</v>
      </c>
      <c r="L41" s="438">
        <f t="shared" si="10"/>
        <v>2.5280898876404336</v>
      </c>
      <c r="M41" s="318"/>
    </row>
    <row r="42" spans="2:13" s="306" customFormat="1" ht="14.25" customHeight="1">
      <c r="B42" s="321" t="s">
        <v>76</v>
      </c>
      <c r="C42" s="307">
        <v>193</v>
      </c>
      <c r="D42" s="307">
        <v>418</v>
      </c>
      <c r="E42" s="307">
        <v>191</v>
      </c>
      <c r="F42" s="307">
        <v>227</v>
      </c>
      <c r="G42" s="445">
        <v>191</v>
      </c>
      <c r="H42" s="446">
        <v>410</v>
      </c>
      <c r="I42" s="442">
        <f t="shared" si="7"/>
        <v>2</v>
      </c>
      <c r="J42" s="442">
        <f t="shared" si="8"/>
        <v>8</v>
      </c>
      <c r="K42" s="438">
        <f t="shared" si="9"/>
        <v>1.0471204188481522</v>
      </c>
      <c r="L42" s="438">
        <f t="shared" si="10"/>
        <v>1.9512195121951237</v>
      </c>
      <c r="M42" s="318"/>
    </row>
    <row r="43" spans="2:12" s="306" customFormat="1" ht="14.25" customHeight="1">
      <c r="B43" s="321" t="s">
        <v>77</v>
      </c>
      <c r="C43" s="307">
        <v>155</v>
      </c>
      <c r="D43" s="307">
        <v>258</v>
      </c>
      <c r="E43" s="307">
        <v>116</v>
      </c>
      <c r="F43" s="307">
        <v>142</v>
      </c>
      <c r="G43" s="445">
        <v>169</v>
      </c>
      <c r="H43" s="446">
        <v>279</v>
      </c>
      <c r="I43" s="442">
        <f t="shared" si="7"/>
        <v>-14</v>
      </c>
      <c r="J43" s="442">
        <f t="shared" si="8"/>
        <v>-21</v>
      </c>
      <c r="K43" s="438">
        <f t="shared" si="9"/>
        <v>-8.284023668639051</v>
      </c>
      <c r="L43" s="438">
        <f t="shared" si="10"/>
        <v>-7.5268817204301115</v>
      </c>
    </row>
    <row r="44" spans="2:13" s="306" customFormat="1" ht="14.25" customHeight="1">
      <c r="B44" s="326" t="s">
        <v>78</v>
      </c>
      <c r="C44" s="307">
        <v>209</v>
      </c>
      <c r="D44" s="307">
        <v>334</v>
      </c>
      <c r="E44" s="307">
        <v>152</v>
      </c>
      <c r="F44" s="307">
        <v>182</v>
      </c>
      <c r="G44" s="445">
        <v>222</v>
      </c>
      <c r="H44" s="446">
        <v>365</v>
      </c>
      <c r="I44" s="442">
        <f t="shared" si="7"/>
        <v>-13</v>
      </c>
      <c r="J44" s="442">
        <f t="shared" si="8"/>
        <v>-31</v>
      </c>
      <c r="K44" s="438">
        <f t="shared" si="9"/>
        <v>-5.85585585585585</v>
      </c>
      <c r="L44" s="438">
        <f t="shared" si="10"/>
        <v>-8.493150684931507</v>
      </c>
      <c r="M44" s="318"/>
    </row>
    <row r="45" spans="2:13" s="306" customFormat="1" ht="14.25" customHeight="1">
      <c r="B45" s="326" t="s">
        <v>79</v>
      </c>
      <c r="C45" s="307">
        <v>299</v>
      </c>
      <c r="D45" s="307">
        <v>489</v>
      </c>
      <c r="E45" s="307">
        <v>216</v>
      </c>
      <c r="F45" s="307">
        <v>273</v>
      </c>
      <c r="G45" s="445">
        <v>318</v>
      </c>
      <c r="H45" s="446">
        <v>521</v>
      </c>
      <c r="I45" s="442">
        <f t="shared" si="7"/>
        <v>-19</v>
      </c>
      <c r="J45" s="442">
        <f t="shared" si="8"/>
        <v>-32</v>
      </c>
      <c r="K45" s="438">
        <f t="shared" si="9"/>
        <v>-5.974842767295598</v>
      </c>
      <c r="L45" s="438">
        <f t="shared" si="10"/>
        <v>-6.142034548944338</v>
      </c>
      <c r="M45" s="318"/>
    </row>
    <row r="46" spans="2:12" s="306" customFormat="1" ht="14.25" customHeight="1">
      <c r="B46" s="321" t="s">
        <v>80</v>
      </c>
      <c r="C46" s="307">
        <v>84</v>
      </c>
      <c r="D46" s="307">
        <v>187</v>
      </c>
      <c r="E46" s="307">
        <v>88</v>
      </c>
      <c r="F46" s="307">
        <v>99</v>
      </c>
      <c r="G46" s="445">
        <v>88</v>
      </c>
      <c r="H46" s="446">
        <v>200</v>
      </c>
      <c r="I46" s="442">
        <f t="shared" si="7"/>
        <v>-4</v>
      </c>
      <c r="J46" s="442">
        <f t="shared" si="8"/>
        <v>-13</v>
      </c>
      <c r="K46" s="438">
        <f t="shared" si="9"/>
        <v>-4.545454545454547</v>
      </c>
      <c r="L46" s="438">
        <f t="shared" si="10"/>
        <v>-6.5</v>
      </c>
    </row>
    <row r="47" spans="1:12" s="318" customFormat="1" ht="14.25" customHeight="1">
      <c r="A47" s="318" t="s">
        <v>81</v>
      </c>
      <c r="B47" s="319"/>
      <c r="C47" s="320">
        <f aca="true" t="shared" si="11" ref="C47:H47">SUM(C48:C52)</f>
        <v>1904</v>
      </c>
      <c r="D47" s="320">
        <f t="shared" si="11"/>
        <v>3352</v>
      </c>
      <c r="E47" s="320">
        <f t="shared" si="11"/>
        <v>1486</v>
      </c>
      <c r="F47" s="320">
        <f t="shared" si="11"/>
        <v>1866</v>
      </c>
      <c r="G47" s="448">
        <f t="shared" si="11"/>
        <v>1913</v>
      </c>
      <c r="H47" s="448">
        <f t="shared" si="11"/>
        <v>3390</v>
      </c>
      <c r="I47" s="441">
        <f t="shared" si="7"/>
        <v>-9</v>
      </c>
      <c r="J47" s="441">
        <f t="shared" si="8"/>
        <v>-38</v>
      </c>
      <c r="K47" s="439">
        <f t="shared" si="9"/>
        <v>-0.47046523784631233</v>
      </c>
      <c r="L47" s="439">
        <f t="shared" si="10"/>
        <v>-1.1209439528023495</v>
      </c>
    </row>
    <row r="48" spans="2:13" s="306" customFormat="1" ht="14.25" customHeight="1">
      <c r="B48" s="321" t="s">
        <v>82</v>
      </c>
      <c r="C48" s="307">
        <v>624</v>
      </c>
      <c r="D48" s="307">
        <v>1131</v>
      </c>
      <c r="E48" s="307">
        <v>497</v>
      </c>
      <c r="F48" s="307">
        <v>634</v>
      </c>
      <c r="G48" s="445">
        <v>633</v>
      </c>
      <c r="H48" s="446">
        <v>1142</v>
      </c>
      <c r="I48" s="442">
        <f t="shared" si="7"/>
        <v>-9</v>
      </c>
      <c r="J48" s="442">
        <f t="shared" si="8"/>
        <v>-11</v>
      </c>
      <c r="K48" s="438">
        <f t="shared" si="9"/>
        <v>-1.4218009478672968</v>
      </c>
      <c r="L48" s="438">
        <f t="shared" si="10"/>
        <v>-0.9632224168126129</v>
      </c>
      <c r="M48" s="318"/>
    </row>
    <row r="49" spans="2:12" s="306" customFormat="1" ht="14.25" customHeight="1">
      <c r="B49" s="321" t="s">
        <v>83</v>
      </c>
      <c r="C49" s="307">
        <v>589</v>
      </c>
      <c r="D49" s="307">
        <v>995</v>
      </c>
      <c r="E49" s="307">
        <v>442</v>
      </c>
      <c r="F49" s="307">
        <v>553</v>
      </c>
      <c r="G49" s="445">
        <v>598</v>
      </c>
      <c r="H49" s="446">
        <v>1018</v>
      </c>
      <c r="I49" s="442">
        <f t="shared" si="7"/>
        <v>-9</v>
      </c>
      <c r="J49" s="442">
        <f t="shared" si="8"/>
        <v>-23</v>
      </c>
      <c r="K49" s="438">
        <f t="shared" si="9"/>
        <v>-1.5050167224080298</v>
      </c>
      <c r="L49" s="438">
        <f t="shared" si="10"/>
        <v>-2.259332023575638</v>
      </c>
    </row>
    <row r="50" spans="2:13" s="306" customFormat="1" ht="14.25" customHeight="1">
      <c r="B50" s="501" t="s">
        <v>84</v>
      </c>
      <c r="C50" s="307">
        <v>218</v>
      </c>
      <c r="D50" s="307">
        <v>385</v>
      </c>
      <c r="E50" s="307">
        <v>174</v>
      </c>
      <c r="F50" s="307">
        <v>211</v>
      </c>
      <c r="G50" s="445">
        <v>203</v>
      </c>
      <c r="H50" s="446">
        <v>366</v>
      </c>
      <c r="I50" s="442">
        <f t="shared" si="7"/>
        <v>15</v>
      </c>
      <c r="J50" s="442">
        <f t="shared" si="8"/>
        <v>19</v>
      </c>
      <c r="K50" s="438">
        <f t="shared" si="9"/>
        <v>7.389162561576356</v>
      </c>
      <c r="L50" s="438">
        <f t="shared" si="10"/>
        <v>5.191256830601091</v>
      </c>
      <c r="M50" s="318"/>
    </row>
    <row r="51" spans="2:13" s="306" customFormat="1" ht="14.25" customHeight="1">
      <c r="B51" s="501" t="s">
        <v>85</v>
      </c>
      <c r="C51" s="307">
        <v>188</v>
      </c>
      <c r="D51" s="307">
        <v>341</v>
      </c>
      <c r="E51" s="307">
        <v>148</v>
      </c>
      <c r="F51" s="307">
        <v>193</v>
      </c>
      <c r="G51" s="445">
        <v>184</v>
      </c>
      <c r="H51" s="446">
        <v>339</v>
      </c>
      <c r="I51" s="442">
        <f t="shared" si="7"/>
        <v>4</v>
      </c>
      <c r="J51" s="442">
        <f t="shared" si="8"/>
        <v>2</v>
      </c>
      <c r="K51" s="438">
        <f t="shared" si="9"/>
        <v>2.173913043478265</v>
      </c>
      <c r="L51" s="438">
        <f t="shared" si="10"/>
        <v>0.5899705014749372</v>
      </c>
      <c r="M51" s="318"/>
    </row>
    <row r="52" spans="2:12" s="306" customFormat="1" ht="14.25" customHeight="1">
      <c r="B52" s="501" t="s">
        <v>86</v>
      </c>
      <c r="C52" s="307">
        <v>285</v>
      </c>
      <c r="D52" s="307">
        <v>500</v>
      </c>
      <c r="E52" s="307">
        <v>225</v>
      </c>
      <c r="F52" s="307">
        <v>275</v>
      </c>
      <c r="G52" s="445">
        <v>295</v>
      </c>
      <c r="H52" s="446">
        <v>525</v>
      </c>
      <c r="I52" s="442">
        <f t="shared" si="7"/>
        <v>-10</v>
      </c>
      <c r="J52" s="442">
        <f t="shared" si="8"/>
        <v>-25</v>
      </c>
      <c r="K52" s="438">
        <f t="shared" si="9"/>
        <v>-3.3898305084745743</v>
      </c>
      <c r="L52" s="438">
        <f t="shared" si="10"/>
        <v>-4.761904761904773</v>
      </c>
    </row>
    <row r="53" spans="1:12" s="318" customFormat="1" ht="14.25" customHeight="1">
      <c r="A53" s="318" t="s">
        <v>87</v>
      </c>
      <c r="B53" s="319"/>
      <c r="C53" s="320">
        <f aca="true" t="shared" si="12" ref="C53:H53">SUM(C54:C56,C70:C93)</f>
        <v>7262</v>
      </c>
      <c r="D53" s="320">
        <f t="shared" si="12"/>
        <v>14271</v>
      </c>
      <c r="E53" s="320">
        <f t="shared" si="12"/>
        <v>6574</v>
      </c>
      <c r="F53" s="320">
        <f t="shared" si="12"/>
        <v>7697</v>
      </c>
      <c r="G53" s="448">
        <f t="shared" si="12"/>
        <v>6966</v>
      </c>
      <c r="H53" s="448">
        <f t="shared" si="12"/>
        <v>13796</v>
      </c>
      <c r="I53" s="441">
        <f t="shared" si="7"/>
        <v>296</v>
      </c>
      <c r="J53" s="441">
        <f t="shared" si="8"/>
        <v>475</v>
      </c>
      <c r="K53" s="439">
        <f t="shared" si="9"/>
        <v>4.2492104507608275</v>
      </c>
      <c r="L53" s="439">
        <f t="shared" si="10"/>
        <v>3.4430269643374913</v>
      </c>
    </row>
    <row r="54" spans="2:13" s="306" customFormat="1" ht="14.25" customHeight="1">
      <c r="B54" s="321" t="s">
        <v>88</v>
      </c>
      <c r="C54" s="307">
        <v>390</v>
      </c>
      <c r="D54" s="307">
        <v>753</v>
      </c>
      <c r="E54" s="307">
        <v>322</v>
      </c>
      <c r="F54" s="307">
        <v>431</v>
      </c>
      <c r="G54" s="445">
        <v>385</v>
      </c>
      <c r="H54" s="446">
        <v>752</v>
      </c>
      <c r="I54" s="442">
        <f t="shared" si="7"/>
        <v>5</v>
      </c>
      <c r="J54" s="442">
        <f t="shared" si="8"/>
        <v>1</v>
      </c>
      <c r="K54" s="438">
        <f t="shared" si="9"/>
        <v>1.298701298701289</v>
      </c>
      <c r="L54" s="438">
        <f t="shared" si="10"/>
        <v>0.13297872340424988</v>
      </c>
      <c r="M54" s="318"/>
    </row>
    <row r="55" spans="2:12" s="306" customFormat="1" ht="14.25" customHeight="1">
      <c r="B55" s="321" t="s">
        <v>89</v>
      </c>
      <c r="C55" s="307">
        <v>471</v>
      </c>
      <c r="D55" s="307">
        <v>909</v>
      </c>
      <c r="E55" s="307">
        <v>413</v>
      </c>
      <c r="F55" s="307">
        <v>496</v>
      </c>
      <c r="G55" s="445">
        <v>479</v>
      </c>
      <c r="H55" s="446">
        <v>940</v>
      </c>
      <c r="I55" s="442">
        <f t="shared" si="7"/>
        <v>-8</v>
      </c>
      <c r="J55" s="442">
        <f t="shared" si="8"/>
        <v>-31</v>
      </c>
      <c r="K55" s="438">
        <f t="shared" si="9"/>
        <v>-1.6701461377870572</v>
      </c>
      <c r="L55" s="438">
        <f t="shared" si="10"/>
        <v>-3.2978723404255277</v>
      </c>
    </row>
    <row r="56" spans="2:13" s="306" customFormat="1" ht="14.25" customHeight="1">
      <c r="B56" s="321" t="s">
        <v>90</v>
      </c>
      <c r="C56" s="307">
        <v>273</v>
      </c>
      <c r="D56" s="307">
        <v>609</v>
      </c>
      <c r="E56" s="307">
        <v>286</v>
      </c>
      <c r="F56" s="307">
        <v>323</v>
      </c>
      <c r="G56" s="445">
        <v>265</v>
      </c>
      <c r="H56" s="446">
        <v>589</v>
      </c>
      <c r="I56" s="442">
        <f t="shared" si="7"/>
        <v>8</v>
      </c>
      <c r="J56" s="442">
        <f t="shared" si="8"/>
        <v>20</v>
      </c>
      <c r="K56" s="438">
        <f t="shared" si="9"/>
        <v>3.0188679245283083</v>
      </c>
      <c r="L56" s="438">
        <f t="shared" si="10"/>
        <v>3.395585738539907</v>
      </c>
      <c r="M56" s="318"/>
    </row>
    <row r="57" spans="1:12" s="306" customFormat="1" ht="4.5" customHeight="1">
      <c r="A57" s="327"/>
      <c r="B57" s="342"/>
      <c r="C57" s="327"/>
      <c r="D57" s="327"/>
      <c r="E57" s="327"/>
      <c r="F57" s="327"/>
      <c r="G57" s="327"/>
      <c r="H57" s="329"/>
      <c r="I57" s="352"/>
      <c r="J57" s="352"/>
      <c r="K57" s="364"/>
      <c r="L57" s="364"/>
    </row>
    <row r="58" spans="1:12" s="306" customFormat="1" ht="3.75" customHeight="1">
      <c r="A58" s="307"/>
      <c r="B58" s="322"/>
      <c r="C58" s="307"/>
      <c r="D58" s="307"/>
      <c r="E58" s="307"/>
      <c r="F58" s="307"/>
      <c r="G58" s="307"/>
      <c r="H58" s="324"/>
      <c r="I58" s="346"/>
      <c r="J58" s="346"/>
      <c r="K58" s="363"/>
      <c r="L58" s="363"/>
    </row>
    <row r="59" spans="1:12" s="306" customFormat="1" ht="12" customHeight="1">
      <c r="A59" s="314" t="s">
        <v>846</v>
      </c>
      <c r="B59" s="307"/>
      <c r="C59" s="307"/>
      <c r="D59" s="307"/>
      <c r="E59" s="307"/>
      <c r="F59" s="307"/>
      <c r="G59" s="307"/>
      <c r="H59" s="324"/>
      <c r="I59" s="346"/>
      <c r="J59" s="346"/>
      <c r="K59" s="363"/>
      <c r="L59" s="363"/>
    </row>
    <row r="60" spans="1:12" s="306" customFormat="1" ht="14.25" customHeight="1">
      <c r="A60" s="340"/>
      <c r="B60" s="307"/>
      <c r="C60" s="307"/>
      <c r="D60" s="307"/>
      <c r="E60" s="307"/>
      <c r="F60" s="307"/>
      <c r="G60" s="307"/>
      <c r="H60" s="324"/>
      <c r="I60" s="346"/>
      <c r="J60" s="346"/>
      <c r="K60" s="363"/>
      <c r="L60" s="363"/>
    </row>
    <row r="61" spans="1:12" s="306" customFormat="1" ht="14.25" customHeight="1">
      <c r="A61" s="340"/>
      <c r="B61" s="391"/>
      <c r="C61" s="307"/>
      <c r="D61" s="307"/>
      <c r="E61" s="307"/>
      <c r="F61" s="307"/>
      <c r="G61" s="307"/>
      <c r="H61" s="324"/>
      <c r="I61" s="346"/>
      <c r="J61" s="346"/>
      <c r="K61" s="363"/>
      <c r="L61" s="363"/>
    </row>
    <row r="62" spans="1:12" s="306" customFormat="1" ht="14.25" customHeight="1">
      <c r="A62" s="340"/>
      <c r="B62" s="307"/>
      <c r="C62" s="307"/>
      <c r="D62" s="307"/>
      <c r="E62" s="307"/>
      <c r="F62" s="307"/>
      <c r="G62" s="307"/>
      <c r="H62" s="324"/>
      <c r="I62" s="346"/>
      <c r="J62" s="346"/>
      <c r="K62" s="363"/>
      <c r="L62" s="363"/>
    </row>
    <row r="63" spans="2:12" ht="18" customHeight="1">
      <c r="B63" s="331"/>
      <c r="C63" s="332"/>
      <c r="D63" s="332"/>
      <c r="E63" s="332"/>
      <c r="F63" s="332"/>
      <c r="G63" s="332"/>
      <c r="H63" s="332"/>
      <c r="I63" s="353"/>
      <c r="J63" s="353"/>
      <c r="K63" s="365"/>
      <c r="L63" s="372" t="s">
        <v>92</v>
      </c>
    </row>
    <row r="64" spans="2:12" ht="12" customHeight="1">
      <c r="B64" s="331"/>
      <c r="C64" s="332"/>
      <c r="D64" s="332"/>
      <c r="E64" s="332"/>
      <c r="F64" s="332"/>
      <c r="G64" s="332"/>
      <c r="H64" s="332"/>
      <c r="I64" s="353"/>
      <c r="J64" s="353"/>
      <c r="K64" s="365"/>
      <c r="L64" s="366"/>
    </row>
    <row r="65" spans="2:12" ht="12" customHeight="1">
      <c r="B65" s="331"/>
      <c r="C65" s="332"/>
      <c r="D65" s="332"/>
      <c r="E65" s="332"/>
      <c r="F65" s="332"/>
      <c r="G65" s="332"/>
      <c r="H65" s="332"/>
      <c r="I65" s="353"/>
      <c r="J65" s="353"/>
      <c r="K65" s="365"/>
      <c r="L65" s="366"/>
    </row>
    <row r="66" spans="3:12" ht="3.75" customHeight="1">
      <c r="C66" s="307"/>
      <c r="D66" s="307"/>
      <c r="E66" s="307"/>
      <c r="F66" s="307"/>
      <c r="G66" s="307"/>
      <c r="H66" s="307"/>
      <c r="I66" s="349"/>
      <c r="J66" s="349"/>
      <c r="K66" s="359"/>
      <c r="L66" s="359"/>
    </row>
    <row r="67" spans="1:12" ht="18.75" customHeight="1">
      <c r="A67" s="308"/>
      <c r="B67" s="309" t="s">
        <v>39</v>
      </c>
      <c r="C67" s="562" t="s">
        <v>753</v>
      </c>
      <c r="D67" s="562"/>
      <c r="E67" s="562"/>
      <c r="F67" s="563"/>
      <c r="G67" s="564">
        <v>17</v>
      </c>
      <c r="H67" s="565"/>
      <c r="I67" s="566" t="s">
        <v>40</v>
      </c>
      <c r="J67" s="566"/>
      <c r="K67" s="567" t="s">
        <v>675</v>
      </c>
      <c r="L67" s="568"/>
    </row>
    <row r="68" spans="1:12" ht="18.75" customHeight="1">
      <c r="A68" s="310" t="s">
        <v>41</v>
      </c>
      <c r="B68" s="311"/>
      <c r="C68" s="312" t="s">
        <v>42</v>
      </c>
      <c r="D68" s="313" t="s">
        <v>0</v>
      </c>
      <c r="E68" s="313" t="s">
        <v>43</v>
      </c>
      <c r="F68" s="313" t="s">
        <v>44</v>
      </c>
      <c r="G68" s="312" t="s">
        <v>42</v>
      </c>
      <c r="H68" s="313" t="s">
        <v>0</v>
      </c>
      <c r="I68" s="350" t="s">
        <v>42</v>
      </c>
      <c r="J68" s="350" t="s">
        <v>0</v>
      </c>
      <c r="K68" s="360" t="s">
        <v>42</v>
      </c>
      <c r="L68" s="361" t="s">
        <v>0</v>
      </c>
    </row>
    <row r="69" spans="1:12" ht="4.5" customHeight="1">
      <c r="A69" s="314"/>
      <c r="B69" s="315"/>
      <c r="C69" s="317"/>
      <c r="D69" s="317"/>
      <c r="E69" s="317"/>
      <c r="F69" s="317"/>
      <c r="G69" s="317"/>
      <c r="H69" s="317"/>
      <c r="I69" s="351"/>
      <c r="J69" s="351"/>
      <c r="K69" s="362"/>
      <c r="L69" s="362"/>
    </row>
    <row r="70" spans="2:13" s="306" customFormat="1" ht="14.25" customHeight="1">
      <c r="B70" s="321" t="s">
        <v>93</v>
      </c>
      <c r="C70" s="307">
        <v>250</v>
      </c>
      <c r="D70" s="307">
        <v>548</v>
      </c>
      <c r="E70" s="307">
        <v>251</v>
      </c>
      <c r="F70" s="307">
        <v>297</v>
      </c>
      <c r="G70" s="445">
        <v>254</v>
      </c>
      <c r="H70" s="446">
        <v>571</v>
      </c>
      <c r="I70" s="442">
        <f aca="true" t="shared" si="13" ref="I70:I101">C70-G70</f>
        <v>-4</v>
      </c>
      <c r="J70" s="442">
        <f aca="true" t="shared" si="14" ref="J70:J101">D70-H70</f>
        <v>-23</v>
      </c>
      <c r="K70" s="438">
        <f aca="true" t="shared" si="15" ref="K70:K101">C70/G70*100-100</f>
        <v>-1.5748031496062964</v>
      </c>
      <c r="L70" s="438">
        <f aca="true" t="shared" si="16" ref="L70:L101">D70/H70*100-100</f>
        <v>-4.028021015761823</v>
      </c>
      <c r="M70" s="318"/>
    </row>
    <row r="71" spans="2:12" s="306" customFormat="1" ht="14.25" customHeight="1">
      <c r="B71" s="321" t="s">
        <v>94</v>
      </c>
      <c r="C71" s="307">
        <v>381</v>
      </c>
      <c r="D71" s="307">
        <v>657</v>
      </c>
      <c r="E71" s="307">
        <v>326</v>
      </c>
      <c r="F71" s="307">
        <v>331</v>
      </c>
      <c r="G71" s="445">
        <v>358</v>
      </c>
      <c r="H71" s="446">
        <v>617</v>
      </c>
      <c r="I71" s="442">
        <f t="shared" si="13"/>
        <v>23</v>
      </c>
      <c r="J71" s="442">
        <f t="shared" si="14"/>
        <v>40</v>
      </c>
      <c r="K71" s="438">
        <f t="shared" si="15"/>
        <v>6.424581005586589</v>
      </c>
      <c r="L71" s="438">
        <f t="shared" si="16"/>
        <v>6.482982171799037</v>
      </c>
    </row>
    <row r="72" spans="2:13" s="306" customFormat="1" ht="14.25" customHeight="1">
      <c r="B72" s="321" t="s">
        <v>95</v>
      </c>
      <c r="C72" s="307">
        <v>397</v>
      </c>
      <c r="D72" s="307">
        <v>704</v>
      </c>
      <c r="E72" s="307">
        <v>316</v>
      </c>
      <c r="F72" s="307">
        <v>388</v>
      </c>
      <c r="G72" s="445">
        <v>401</v>
      </c>
      <c r="H72" s="446">
        <v>728</v>
      </c>
      <c r="I72" s="442">
        <f t="shared" si="13"/>
        <v>-4</v>
      </c>
      <c r="J72" s="442">
        <f t="shared" si="14"/>
        <v>-24</v>
      </c>
      <c r="K72" s="438">
        <f t="shared" si="15"/>
        <v>-0.9975062344139758</v>
      </c>
      <c r="L72" s="438">
        <f t="shared" si="16"/>
        <v>-3.296703296703299</v>
      </c>
      <c r="M72" s="318"/>
    </row>
    <row r="73" spans="2:12" s="306" customFormat="1" ht="14.25" customHeight="1">
      <c r="B73" s="321" t="s">
        <v>96</v>
      </c>
      <c r="C73" s="307">
        <v>283</v>
      </c>
      <c r="D73" s="307">
        <v>486</v>
      </c>
      <c r="E73" s="307">
        <v>196</v>
      </c>
      <c r="F73" s="307">
        <v>290</v>
      </c>
      <c r="G73" s="445">
        <v>293</v>
      </c>
      <c r="H73" s="446">
        <v>499</v>
      </c>
      <c r="I73" s="442">
        <f t="shared" si="13"/>
        <v>-10</v>
      </c>
      <c r="J73" s="442">
        <f t="shared" si="14"/>
        <v>-13</v>
      </c>
      <c r="K73" s="438">
        <f t="shared" si="15"/>
        <v>-3.412969283276439</v>
      </c>
      <c r="L73" s="438">
        <f t="shared" si="16"/>
        <v>-2.6052104208416864</v>
      </c>
    </row>
    <row r="74" spans="2:12" s="306" customFormat="1" ht="14.25" customHeight="1">
      <c r="B74" s="321" t="s">
        <v>97</v>
      </c>
      <c r="C74" s="307">
        <v>291</v>
      </c>
      <c r="D74" s="307">
        <v>642</v>
      </c>
      <c r="E74" s="307">
        <v>288</v>
      </c>
      <c r="F74" s="307">
        <v>354</v>
      </c>
      <c r="G74" s="445">
        <v>291</v>
      </c>
      <c r="H74" s="446">
        <v>669</v>
      </c>
      <c r="I74" s="442">
        <f t="shared" si="13"/>
        <v>0</v>
      </c>
      <c r="J74" s="442">
        <f t="shared" si="14"/>
        <v>-27</v>
      </c>
      <c r="K74" s="438">
        <f t="shared" si="15"/>
        <v>0</v>
      </c>
      <c r="L74" s="438">
        <f t="shared" si="16"/>
        <v>-4.035874439461878</v>
      </c>
    </row>
    <row r="75" spans="2:12" s="306" customFormat="1" ht="14.25" customHeight="1">
      <c r="B75" s="321" t="s">
        <v>98</v>
      </c>
      <c r="C75" s="307">
        <v>56</v>
      </c>
      <c r="D75" s="307">
        <v>98</v>
      </c>
      <c r="E75" s="307">
        <v>47</v>
      </c>
      <c r="F75" s="307">
        <v>51</v>
      </c>
      <c r="G75" s="445">
        <v>56</v>
      </c>
      <c r="H75" s="446">
        <v>98</v>
      </c>
      <c r="I75" s="442">
        <f t="shared" si="13"/>
        <v>0</v>
      </c>
      <c r="J75" s="442">
        <f t="shared" si="14"/>
        <v>0</v>
      </c>
      <c r="K75" s="438">
        <f t="shared" si="15"/>
        <v>0</v>
      </c>
      <c r="L75" s="438">
        <f t="shared" si="16"/>
        <v>0</v>
      </c>
    </row>
    <row r="76" spans="2:12" s="306" customFormat="1" ht="14.25" customHeight="1">
      <c r="B76" s="321" t="s">
        <v>99</v>
      </c>
      <c r="C76" s="307">
        <v>407</v>
      </c>
      <c r="D76" s="307">
        <v>922</v>
      </c>
      <c r="E76" s="307">
        <v>424</v>
      </c>
      <c r="F76" s="307">
        <v>498</v>
      </c>
      <c r="G76" s="445">
        <v>320</v>
      </c>
      <c r="H76" s="446">
        <v>720</v>
      </c>
      <c r="I76" s="442">
        <f t="shared" si="13"/>
        <v>87</v>
      </c>
      <c r="J76" s="442">
        <f t="shared" si="14"/>
        <v>202</v>
      </c>
      <c r="K76" s="438">
        <f t="shared" si="15"/>
        <v>27.187500000000014</v>
      </c>
      <c r="L76" s="438">
        <f t="shared" si="16"/>
        <v>28.055555555555543</v>
      </c>
    </row>
    <row r="77" spans="2:12" s="306" customFormat="1" ht="14.25" customHeight="1">
      <c r="B77" s="321" t="s">
        <v>100</v>
      </c>
      <c r="C77" s="307">
        <v>353</v>
      </c>
      <c r="D77" s="307">
        <v>727</v>
      </c>
      <c r="E77" s="307">
        <v>333</v>
      </c>
      <c r="F77" s="307">
        <v>394</v>
      </c>
      <c r="G77" s="445">
        <v>343</v>
      </c>
      <c r="H77" s="446">
        <v>732</v>
      </c>
      <c r="I77" s="442">
        <f t="shared" si="13"/>
        <v>10</v>
      </c>
      <c r="J77" s="442">
        <f t="shared" si="14"/>
        <v>-5</v>
      </c>
      <c r="K77" s="438">
        <f t="shared" si="15"/>
        <v>2.915451895043745</v>
      </c>
      <c r="L77" s="438">
        <f t="shared" si="16"/>
        <v>-0.6830601092896131</v>
      </c>
    </row>
    <row r="78" spans="2:12" s="306" customFormat="1" ht="14.25" customHeight="1">
      <c r="B78" s="321" t="s">
        <v>101</v>
      </c>
      <c r="C78" s="307">
        <v>307</v>
      </c>
      <c r="D78" s="307">
        <v>588</v>
      </c>
      <c r="E78" s="307">
        <v>262</v>
      </c>
      <c r="F78" s="307">
        <v>326</v>
      </c>
      <c r="G78" s="445">
        <v>260</v>
      </c>
      <c r="H78" s="446">
        <v>477</v>
      </c>
      <c r="I78" s="442">
        <f t="shared" si="13"/>
        <v>47</v>
      </c>
      <c r="J78" s="442">
        <f t="shared" si="14"/>
        <v>111</v>
      </c>
      <c r="K78" s="438">
        <f t="shared" si="15"/>
        <v>18.07692307692308</v>
      </c>
      <c r="L78" s="438">
        <f t="shared" si="16"/>
        <v>23.270440251572325</v>
      </c>
    </row>
    <row r="79" spans="2:12" s="306" customFormat="1" ht="14.25" customHeight="1">
      <c r="B79" s="321" t="s">
        <v>102</v>
      </c>
      <c r="C79" s="307">
        <v>316</v>
      </c>
      <c r="D79" s="307">
        <v>614</v>
      </c>
      <c r="E79" s="307">
        <v>292</v>
      </c>
      <c r="F79" s="307">
        <v>322</v>
      </c>
      <c r="G79" s="445">
        <v>249</v>
      </c>
      <c r="H79" s="446">
        <v>512</v>
      </c>
      <c r="I79" s="442">
        <f t="shared" si="13"/>
        <v>67</v>
      </c>
      <c r="J79" s="442">
        <f t="shared" si="14"/>
        <v>102</v>
      </c>
      <c r="K79" s="438">
        <f t="shared" si="15"/>
        <v>26.907630522088354</v>
      </c>
      <c r="L79" s="438">
        <f t="shared" si="16"/>
        <v>19.921875</v>
      </c>
    </row>
    <row r="80" spans="2:12" s="306" customFormat="1" ht="14.25" customHeight="1">
      <c r="B80" s="321" t="s">
        <v>103</v>
      </c>
      <c r="C80" s="307">
        <v>251</v>
      </c>
      <c r="D80" s="307">
        <v>528</v>
      </c>
      <c r="E80" s="307">
        <v>249</v>
      </c>
      <c r="F80" s="307">
        <v>279</v>
      </c>
      <c r="G80" s="445">
        <v>237</v>
      </c>
      <c r="H80" s="446">
        <v>507</v>
      </c>
      <c r="I80" s="442">
        <f t="shared" si="13"/>
        <v>14</v>
      </c>
      <c r="J80" s="442">
        <f t="shared" si="14"/>
        <v>21</v>
      </c>
      <c r="K80" s="438">
        <f t="shared" si="15"/>
        <v>5.907172995780584</v>
      </c>
      <c r="L80" s="438">
        <f t="shared" si="16"/>
        <v>4.142011834319533</v>
      </c>
    </row>
    <row r="81" spans="2:12" s="306" customFormat="1" ht="14.25" customHeight="1">
      <c r="B81" s="321" t="s">
        <v>104</v>
      </c>
      <c r="C81" s="307">
        <v>192</v>
      </c>
      <c r="D81" s="307">
        <v>456</v>
      </c>
      <c r="E81" s="307">
        <v>226</v>
      </c>
      <c r="F81" s="307">
        <v>230</v>
      </c>
      <c r="G81" s="445">
        <v>185</v>
      </c>
      <c r="H81" s="446">
        <v>440</v>
      </c>
      <c r="I81" s="442">
        <f t="shared" si="13"/>
        <v>7</v>
      </c>
      <c r="J81" s="442">
        <f t="shared" si="14"/>
        <v>16</v>
      </c>
      <c r="K81" s="438">
        <f t="shared" si="15"/>
        <v>3.7837837837837895</v>
      </c>
      <c r="L81" s="438">
        <f t="shared" si="16"/>
        <v>3.6363636363636402</v>
      </c>
    </row>
    <row r="82" spans="2:12" s="306" customFormat="1" ht="14.25" customHeight="1">
      <c r="B82" s="321" t="s">
        <v>105</v>
      </c>
      <c r="C82" s="307">
        <v>266</v>
      </c>
      <c r="D82" s="307">
        <v>543</v>
      </c>
      <c r="E82" s="307">
        <v>256</v>
      </c>
      <c r="F82" s="307">
        <v>287</v>
      </c>
      <c r="G82" s="445">
        <v>242</v>
      </c>
      <c r="H82" s="446">
        <v>517</v>
      </c>
      <c r="I82" s="442">
        <f t="shared" si="13"/>
        <v>24</v>
      </c>
      <c r="J82" s="442">
        <f t="shared" si="14"/>
        <v>26</v>
      </c>
      <c r="K82" s="438">
        <f t="shared" si="15"/>
        <v>9.917355371900811</v>
      </c>
      <c r="L82" s="438">
        <f t="shared" si="16"/>
        <v>5.029013539651842</v>
      </c>
    </row>
    <row r="83" spans="2:12" s="306" customFormat="1" ht="14.25" customHeight="1">
      <c r="B83" s="321" t="s">
        <v>106</v>
      </c>
      <c r="C83" s="307">
        <v>195</v>
      </c>
      <c r="D83" s="307">
        <v>405</v>
      </c>
      <c r="E83" s="307">
        <v>209</v>
      </c>
      <c r="F83" s="307">
        <v>196</v>
      </c>
      <c r="G83" s="445">
        <v>195</v>
      </c>
      <c r="H83" s="446">
        <v>402</v>
      </c>
      <c r="I83" s="442">
        <f t="shared" si="13"/>
        <v>0</v>
      </c>
      <c r="J83" s="442">
        <f t="shared" si="14"/>
        <v>3</v>
      </c>
      <c r="K83" s="438">
        <f t="shared" si="15"/>
        <v>0</v>
      </c>
      <c r="L83" s="438">
        <f t="shared" si="16"/>
        <v>0.7462686567164099</v>
      </c>
    </row>
    <row r="84" spans="2:12" s="306" customFormat="1" ht="14.25" customHeight="1">
      <c r="B84" s="321" t="s">
        <v>107</v>
      </c>
      <c r="C84" s="307">
        <v>219</v>
      </c>
      <c r="D84" s="307">
        <v>403</v>
      </c>
      <c r="E84" s="307">
        <v>204</v>
      </c>
      <c r="F84" s="307">
        <v>199</v>
      </c>
      <c r="G84" s="445">
        <v>222</v>
      </c>
      <c r="H84" s="446">
        <v>402</v>
      </c>
      <c r="I84" s="442">
        <f t="shared" si="13"/>
        <v>-3</v>
      </c>
      <c r="J84" s="442">
        <f t="shared" si="14"/>
        <v>1</v>
      </c>
      <c r="K84" s="438">
        <f t="shared" si="15"/>
        <v>-1.3513513513513544</v>
      </c>
      <c r="L84" s="438">
        <f t="shared" si="16"/>
        <v>0.24875621890546995</v>
      </c>
    </row>
    <row r="85" spans="2:12" s="306" customFormat="1" ht="14.25" customHeight="1">
      <c r="B85" s="321" t="s">
        <v>108</v>
      </c>
      <c r="C85" s="307">
        <v>50</v>
      </c>
      <c r="D85" s="307">
        <v>98</v>
      </c>
      <c r="E85" s="307">
        <v>48</v>
      </c>
      <c r="F85" s="307">
        <v>50</v>
      </c>
      <c r="G85" s="445">
        <v>51</v>
      </c>
      <c r="H85" s="446">
        <v>100</v>
      </c>
      <c r="I85" s="442">
        <f t="shared" si="13"/>
        <v>-1</v>
      </c>
      <c r="J85" s="442">
        <f t="shared" si="14"/>
        <v>-2</v>
      </c>
      <c r="K85" s="438">
        <f t="shared" si="15"/>
        <v>-1.9607843137254974</v>
      </c>
      <c r="L85" s="438">
        <f t="shared" si="16"/>
        <v>-2</v>
      </c>
    </row>
    <row r="86" spans="2:12" s="306" customFormat="1" ht="14.25" customHeight="1">
      <c r="B86" s="321" t="s">
        <v>109</v>
      </c>
      <c r="C86" s="307">
        <v>158</v>
      </c>
      <c r="D86" s="307">
        <v>334</v>
      </c>
      <c r="E86" s="307">
        <v>157</v>
      </c>
      <c r="F86" s="307">
        <v>177</v>
      </c>
      <c r="G86" s="445">
        <v>155</v>
      </c>
      <c r="H86" s="446">
        <v>323</v>
      </c>
      <c r="I86" s="442">
        <f t="shared" si="13"/>
        <v>3</v>
      </c>
      <c r="J86" s="442">
        <f t="shared" si="14"/>
        <v>11</v>
      </c>
      <c r="K86" s="438">
        <f t="shared" si="15"/>
        <v>1.9354838709677296</v>
      </c>
      <c r="L86" s="438">
        <f t="shared" si="16"/>
        <v>3.40557275541795</v>
      </c>
    </row>
    <row r="87" spans="2:12" s="306" customFormat="1" ht="14.25" customHeight="1">
      <c r="B87" s="321" t="s">
        <v>110</v>
      </c>
      <c r="C87" s="307">
        <v>259</v>
      </c>
      <c r="D87" s="307">
        <v>516</v>
      </c>
      <c r="E87" s="307">
        <v>245</v>
      </c>
      <c r="F87" s="307">
        <v>271</v>
      </c>
      <c r="G87" s="445">
        <v>280</v>
      </c>
      <c r="H87" s="446">
        <v>548</v>
      </c>
      <c r="I87" s="442">
        <f t="shared" si="13"/>
        <v>-21</v>
      </c>
      <c r="J87" s="442">
        <f t="shared" si="14"/>
        <v>-32</v>
      </c>
      <c r="K87" s="438">
        <f t="shared" si="15"/>
        <v>-7.5</v>
      </c>
      <c r="L87" s="438">
        <f t="shared" si="16"/>
        <v>-5.839416058394164</v>
      </c>
    </row>
    <row r="88" spans="2:12" s="306" customFormat="1" ht="14.25" customHeight="1">
      <c r="B88" s="321" t="s">
        <v>111</v>
      </c>
      <c r="C88" s="316">
        <v>382</v>
      </c>
      <c r="D88" s="316">
        <v>752</v>
      </c>
      <c r="E88" s="307">
        <v>360</v>
      </c>
      <c r="F88" s="307">
        <v>392</v>
      </c>
      <c r="G88" s="445">
        <v>317</v>
      </c>
      <c r="H88" s="446">
        <v>638</v>
      </c>
      <c r="I88" s="442">
        <f t="shared" si="13"/>
        <v>65</v>
      </c>
      <c r="J88" s="442">
        <f t="shared" si="14"/>
        <v>114</v>
      </c>
      <c r="K88" s="438">
        <f t="shared" si="15"/>
        <v>20.50473186119875</v>
      </c>
      <c r="L88" s="438">
        <f t="shared" si="16"/>
        <v>17.868338557993724</v>
      </c>
    </row>
    <row r="89" spans="2:12" s="306" customFormat="1" ht="14.25" customHeight="1">
      <c r="B89" s="321" t="s">
        <v>112</v>
      </c>
      <c r="C89" s="307">
        <v>6</v>
      </c>
      <c r="D89" s="307">
        <v>14</v>
      </c>
      <c r="E89" s="307">
        <v>8</v>
      </c>
      <c r="F89" s="307">
        <v>6</v>
      </c>
      <c r="G89" s="445">
        <v>6</v>
      </c>
      <c r="H89" s="446">
        <v>8</v>
      </c>
      <c r="I89" s="442">
        <f t="shared" si="13"/>
        <v>0</v>
      </c>
      <c r="J89" s="442">
        <f t="shared" si="14"/>
        <v>6</v>
      </c>
      <c r="K89" s="438">
        <f t="shared" si="15"/>
        <v>0</v>
      </c>
      <c r="L89" s="438">
        <f t="shared" si="16"/>
        <v>75</v>
      </c>
    </row>
    <row r="90" spans="2:12" s="306" customFormat="1" ht="14.25" customHeight="1">
      <c r="B90" s="321" t="s">
        <v>113</v>
      </c>
      <c r="C90" s="316">
        <v>31</v>
      </c>
      <c r="D90" s="316">
        <v>71</v>
      </c>
      <c r="E90" s="316">
        <v>42</v>
      </c>
      <c r="F90" s="316">
        <v>29</v>
      </c>
      <c r="G90" s="443">
        <v>27</v>
      </c>
      <c r="H90" s="443">
        <v>62</v>
      </c>
      <c r="I90" s="443">
        <f t="shared" si="13"/>
        <v>4</v>
      </c>
      <c r="J90" s="443">
        <f t="shared" si="14"/>
        <v>9</v>
      </c>
      <c r="K90" s="438">
        <f t="shared" si="15"/>
        <v>14.81481481481481</v>
      </c>
      <c r="L90" s="438">
        <f t="shared" si="16"/>
        <v>14.516129032258078</v>
      </c>
    </row>
    <row r="91" spans="2:12" s="306" customFormat="1" ht="14.25" customHeight="1">
      <c r="B91" s="321" t="s">
        <v>114</v>
      </c>
      <c r="C91" s="316">
        <v>286</v>
      </c>
      <c r="D91" s="316">
        <v>484</v>
      </c>
      <c r="E91" s="316">
        <v>208</v>
      </c>
      <c r="F91" s="316">
        <v>276</v>
      </c>
      <c r="G91" s="445">
        <v>286</v>
      </c>
      <c r="H91" s="446">
        <v>495</v>
      </c>
      <c r="I91" s="442">
        <f t="shared" si="13"/>
        <v>0</v>
      </c>
      <c r="J91" s="442">
        <f t="shared" si="14"/>
        <v>-11</v>
      </c>
      <c r="K91" s="438">
        <f t="shared" si="15"/>
        <v>0</v>
      </c>
      <c r="L91" s="438">
        <f t="shared" si="16"/>
        <v>-2.2222222222222285</v>
      </c>
    </row>
    <row r="92" spans="2:12" s="306" customFormat="1" ht="14.25" customHeight="1">
      <c r="B92" s="321" t="s">
        <v>115</v>
      </c>
      <c r="C92" s="307">
        <v>361</v>
      </c>
      <c r="D92" s="307">
        <v>625</v>
      </c>
      <c r="E92" s="307">
        <v>278</v>
      </c>
      <c r="F92" s="307">
        <v>347</v>
      </c>
      <c r="G92" s="445">
        <v>364</v>
      </c>
      <c r="H92" s="446">
        <v>636</v>
      </c>
      <c r="I92" s="442">
        <f t="shared" si="13"/>
        <v>-3</v>
      </c>
      <c r="J92" s="442">
        <f t="shared" si="14"/>
        <v>-11</v>
      </c>
      <c r="K92" s="438">
        <f t="shared" si="15"/>
        <v>-0.8241758241758248</v>
      </c>
      <c r="L92" s="438">
        <f t="shared" si="16"/>
        <v>-1.7295597484276755</v>
      </c>
    </row>
    <row r="93" spans="2:12" s="306" customFormat="1" ht="14.25" customHeight="1">
      <c r="B93" s="321" t="s">
        <v>116</v>
      </c>
      <c r="C93" s="307">
        <v>431</v>
      </c>
      <c r="D93" s="307">
        <v>785</v>
      </c>
      <c r="E93" s="307">
        <v>328</v>
      </c>
      <c r="F93" s="307">
        <v>457</v>
      </c>
      <c r="G93" s="445">
        <v>445</v>
      </c>
      <c r="H93" s="446">
        <v>814</v>
      </c>
      <c r="I93" s="442">
        <f t="shared" si="13"/>
        <v>-14</v>
      </c>
      <c r="J93" s="442">
        <f t="shared" si="14"/>
        <v>-29</v>
      </c>
      <c r="K93" s="438">
        <f t="shared" si="15"/>
        <v>-3.1460674157303288</v>
      </c>
      <c r="L93" s="438">
        <f t="shared" si="16"/>
        <v>-3.5626535626535656</v>
      </c>
    </row>
    <row r="94" spans="1:12" s="306" customFormat="1" ht="14.25" customHeight="1">
      <c r="A94" s="318" t="s">
        <v>646</v>
      </c>
      <c r="B94" s="319"/>
      <c r="C94" s="320">
        <f aca="true" t="shared" si="17" ref="C94:H94">SUM(C95:C118,C129:C135)</f>
        <v>9695</v>
      </c>
      <c r="D94" s="320">
        <f t="shared" si="17"/>
        <v>18408</v>
      </c>
      <c r="E94" s="320">
        <f t="shared" si="17"/>
        <v>8118</v>
      </c>
      <c r="F94" s="320">
        <f t="shared" si="17"/>
        <v>10290</v>
      </c>
      <c r="G94" s="448">
        <f t="shared" si="17"/>
        <v>9696</v>
      </c>
      <c r="H94" s="448">
        <f t="shared" si="17"/>
        <v>18537</v>
      </c>
      <c r="I94" s="441">
        <f t="shared" si="13"/>
        <v>-1</v>
      </c>
      <c r="J94" s="441">
        <f t="shared" si="14"/>
        <v>-129</v>
      </c>
      <c r="K94" s="439">
        <f t="shared" si="15"/>
        <v>-0.010313531353133953</v>
      </c>
      <c r="L94" s="439">
        <f t="shared" si="16"/>
        <v>-0.6959054863246479</v>
      </c>
    </row>
    <row r="95" spans="2:12" s="306" customFormat="1" ht="14.25" customHeight="1">
      <c r="B95" s="321" t="s">
        <v>117</v>
      </c>
      <c r="C95" s="307">
        <v>374</v>
      </c>
      <c r="D95" s="307">
        <v>535</v>
      </c>
      <c r="E95" s="307">
        <v>239</v>
      </c>
      <c r="F95" s="307">
        <v>296</v>
      </c>
      <c r="G95" s="445">
        <v>354</v>
      </c>
      <c r="H95" s="446">
        <v>526</v>
      </c>
      <c r="I95" s="442">
        <f t="shared" si="13"/>
        <v>20</v>
      </c>
      <c r="J95" s="442">
        <f t="shared" si="14"/>
        <v>9</v>
      </c>
      <c r="K95" s="438">
        <f t="shared" si="15"/>
        <v>5.649717514124291</v>
      </c>
      <c r="L95" s="438">
        <f t="shared" si="16"/>
        <v>1.7110266159695868</v>
      </c>
    </row>
    <row r="96" spans="2:12" s="306" customFormat="1" ht="14.25" customHeight="1">
      <c r="B96" s="321" t="s">
        <v>802</v>
      </c>
      <c r="C96" s="307">
        <v>180</v>
      </c>
      <c r="D96" s="307">
        <v>308</v>
      </c>
      <c r="E96" s="307">
        <v>133</v>
      </c>
      <c r="F96" s="307">
        <v>175</v>
      </c>
      <c r="G96" s="445">
        <v>197</v>
      </c>
      <c r="H96" s="446">
        <v>337</v>
      </c>
      <c r="I96" s="442">
        <f t="shared" si="13"/>
        <v>-17</v>
      </c>
      <c r="J96" s="442">
        <f t="shared" si="14"/>
        <v>-29</v>
      </c>
      <c r="K96" s="438">
        <f t="shared" si="15"/>
        <v>-8.629441624365484</v>
      </c>
      <c r="L96" s="438">
        <f t="shared" si="16"/>
        <v>-8.605341246290806</v>
      </c>
    </row>
    <row r="97" spans="1:13" s="318" customFormat="1" ht="14.25" customHeight="1">
      <c r="A97" s="306"/>
      <c r="B97" s="321" t="s">
        <v>118</v>
      </c>
      <c r="C97" s="307">
        <v>160</v>
      </c>
      <c r="D97" s="307">
        <v>277</v>
      </c>
      <c r="E97" s="307">
        <v>114</v>
      </c>
      <c r="F97" s="307">
        <v>163</v>
      </c>
      <c r="G97" s="445">
        <v>167</v>
      </c>
      <c r="H97" s="446">
        <v>282</v>
      </c>
      <c r="I97" s="442">
        <f t="shared" si="13"/>
        <v>-7</v>
      </c>
      <c r="J97" s="442">
        <f t="shared" si="14"/>
        <v>-5</v>
      </c>
      <c r="K97" s="438">
        <f t="shared" si="15"/>
        <v>-4.191616766467064</v>
      </c>
      <c r="L97" s="438">
        <f t="shared" si="16"/>
        <v>-1.7730496453900741</v>
      </c>
      <c r="M97" s="306"/>
    </row>
    <row r="98" spans="2:12" s="306" customFormat="1" ht="14.25" customHeight="1">
      <c r="B98" s="321" t="s">
        <v>119</v>
      </c>
      <c r="C98" s="307">
        <v>440</v>
      </c>
      <c r="D98" s="307">
        <v>876</v>
      </c>
      <c r="E98" s="307">
        <v>392</v>
      </c>
      <c r="F98" s="307">
        <v>484</v>
      </c>
      <c r="G98" s="445">
        <v>435</v>
      </c>
      <c r="H98" s="446">
        <v>855</v>
      </c>
      <c r="I98" s="442">
        <f t="shared" si="13"/>
        <v>5</v>
      </c>
      <c r="J98" s="442">
        <f t="shared" si="14"/>
        <v>21</v>
      </c>
      <c r="K98" s="438">
        <f t="shared" si="15"/>
        <v>1.1494252873563369</v>
      </c>
      <c r="L98" s="438">
        <f t="shared" si="16"/>
        <v>2.456140350877206</v>
      </c>
    </row>
    <row r="99" spans="2:12" s="306" customFormat="1" ht="14.25" customHeight="1">
      <c r="B99" s="321" t="s">
        <v>120</v>
      </c>
      <c r="C99" s="307">
        <v>422</v>
      </c>
      <c r="D99" s="307">
        <v>768</v>
      </c>
      <c r="E99" s="307">
        <v>341</v>
      </c>
      <c r="F99" s="307">
        <v>427</v>
      </c>
      <c r="G99" s="445">
        <v>431</v>
      </c>
      <c r="H99" s="446">
        <v>771</v>
      </c>
      <c r="I99" s="442">
        <f t="shared" si="13"/>
        <v>-9</v>
      </c>
      <c r="J99" s="442">
        <f t="shared" si="14"/>
        <v>-3</v>
      </c>
      <c r="K99" s="438">
        <f t="shared" si="15"/>
        <v>-2.088167053364259</v>
      </c>
      <c r="L99" s="438">
        <f t="shared" si="16"/>
        <v>-0.3891050583657574</v>
      </c>
    </row>
    <row r="100" spans="2:12" s="306" customFormat="1" ht="14.25" customHeight="1">
      <c r="B100" s="321" t="s">
        <v>121</v>
      </c>
      <c r="C100" s="307">
        <v>230</v>
      </c>
      <c r="D100" s="307">
        <v>488</v>
      </c>
      <c r="E100" s="307">
        <v>209</v>
      </c>
      <c r="F100" s="307">
        <v>279</v>
      </c>
      <c r="G100" s="445">
        <v>225</v>
      </c>
      <c r="H100" s="446">
        <v>480</v>
      </c>
      <c r="I100" s="442">
        <f t="shared" si="13"/>
        <v>5</v>
      </c>
      <c r="J100" s="442">
        <f t="shared" si="14"/>
        <v>8</v>
      </c>
      <c r="K100" s="438">
        <f t="shared" si="15"/>
        <v>2.2222222222222143</v>
      </c>
      <c r="L100" s="438">
        <f t="shared" si="16"/>
        <v>1.6666666666666572</v>
      </c>
    </row>
    <row r="101" spans="2:12" s="306" customFormat="1" ht="14.25" customHeight="1">
      <c r="B101" s="321" t="s">
        <v>122</v>
      </c>
      <c r="C101" s="307">
        <v>226</v>
      </c>
      <c r="D101" s="307">
        <v>467</v>
      </c>
      <c r="E101" s="307">
        <v>202</v>
      </c>
      <c r="F101" s="307">
        <v>265</v>
      </c>
      <c r="G101" s="445">
        <v>221</v>
      </c>
      <c r="H101" s="446">
        <v>459</v>
      </c>
      <c r="I101" s="442">
        <f t="shared" si="13"/>
        <v>5</v>
      </c>
      <c r="J101" s="442">
        <f t="shared" si="14"/>
        <v>8</v>
      </c>
      <c r="K101" s="438">
        <f t="shared" si="15"/>
        <v>2.262443438914019</v>
      </c>
      <c r="L101" s="438">
        <f t="shared" si="16"/>
        <v>1.742919389978212</v>
      </c>
    </row>
    <row r="102" spans="2:12" s="306" customFormat="1" ht="14.25" customHeight="1">
      <c r="B102" s="321" t="s">
        <v>123</v>
      </c>
      <c r="C102" s="307">
        <v>239</v>
      </c>
      <c r="D102" s="307">
        <v>498</v>
      </c>
      <c r="E102" s="307">
        <v>217</v>
      </c>
      <c r="F102" s="307">
        <v>281</v>
      </c>
      <c r="G102" s="445">
        <v>246</v>
      </c>
      <c r="H102" s="446">
        <v>511</v>
      </c>
      <c r="I102" s="442">
        <f aca="true" t="shared" si="18" ref="I102:I118">C102-G102</f>
        <v>-7</v>
      </c>
      <c r="J102" s="442">
        <f aca="true" t="shared" si="19" ref="J102:J118">D102-H102</f>
        <v>-13</v>
      </c>
      <c r="K102" s="438">
        <f aca="true" t="shared" si="20" ref="K102:K118">C102/G102*100-100</f>
        <v>-2.8455284552845512</v>
      </c>
      <c r="L102" s="438">
        <f aca="true" t="shared" si="21" ref="L102:L118">D102/H102*100-100</f>
        <v>-2.5440313111545976</v>
      </c>
    </row>
    <row r="103" spans="2:12" s="306" customFormat="1" ht="14.25" customHeight="1">
      <c r="B103" s="321" t="s">
        <v>124</v>
      </c>
      <c r="C103" s="307">
        <v>265</v>
      </c>
      <c r="D103" s="307">
        <v>368</v>
      </c>
      <c r="E103" s="307">
        <v>159</v>
      </c>
      <c r="F103" s="307">
        <v>209</v>
      </c>
      <c r="G103" s="445">
        <v>261</v>
      </c>
      <c r="H103" s="446">
        <v>368</v>
      </c>
      <c r="I103" s="442">
        <f t="shared" si="18"/>
        <v>4</v>
      </c>
      <c r="J103" s="442">
        <f t="shared" si="19"/>
        <v>0</v>
      </c>
      <c r="K103" s="438">
        <f t="shared" si="20"/>
        <v>1.5325670498084207</v>
      </c>
      <c r="L103" s="438">
        <f t="shared" si="21"/>
        <v>0</v>
      </c>
    </row>
    <row r="104" spans="2:12" s="306" customFormat="1" ht="14.25" customHeight="1">
      <c r="B104" s="321" t="s">
        <v>125</v>
      </c>
      <c r="C104" s="307">
        <v>414</v>
      </c>
      <c r="D104" s="307">
        <v>771</v>
      </c>
      <c r="E104" s="307">
        <v>307</v>
      </c>
      <c r="F104" s="307">
        <v>464</v>
      </c>
      <c r="G104" s="445">
        <v>409</v>
      </c>
      <c r="H104" s="446">
        <v>770</v>
      </c>
      <c r="I104" s="442">
        <f t="shared" si="18"/>
        <v>5</v>
      </c>
      <c r="J104" s="442">
        <f t="shared" si="19"/>
        <v>1</v>
      </c>
      <c r="K104" s="438">
        <f t="shared" si="20"/>
        <v>1.2224938875305469</v>
      </c>
      <c r="L104" s="438">
        <f t="shared" si="21"/>
        <v>0.12987012987014168</v>
      </c>
    </row>
    <row r="105" spans="2:12" s="306" customFormat="1" ht="14.25" customHeight="1">
      <c r="B105" s="321" t="s">
        <v>126</v>
      </c>
      <c r="C105" s="307">
        <v>387</v>
      </c>
      <c r="D105" s="307">
        <v>719</v>
      </c>
      <c r="E105" s="307">
        <v>317</v>
      </c>
      <c r="F105" s="307">
        <v>402</v>
      </c>
      <c r="G105" s="445">
        <v>393</v>
      </c>
      <c r="H105" s="446">
        <v>753</v>
      </c>
      <c r="I105" s="442">
        <f t="shared" si="18"/>
        <v>-6</v>
      </c>
      <c r="J105" s="442">
        <f t="shared" si="19"/>
        <v>-34</v>
      </c>
      <c r="K105" s="438">
        <f t="shared" si="20"/>
        <v>-1.5267175572519136</v>
      </c>
      <c r="L105" s="438">
        <f t="shared" si="21"/>
        <v>-4.515272244355913</v>
      </c>
    </row>
    <row r="106" spans="2:12" s="306" customFormat="1" ht="14.25" customHeight="1">
      <c r="B106" s="321" t="s">
        <v>127</v>
      </c>
      <c r="C106" s="307">
        <v>422</v>
      </c>
      <c r="D106" s="307">
        <v>770</v>
      </c>
      <c r="E106" s="307">
        <v>346</v>
      </c>
      <c r="F106" s="307">
        <v>424</v>
      </c>
      <c r="G106" s="445">
        <v>425</v>
      </c>
      <c r="H106" s="446">
        <v>791</v>
      </c>
      <c r="I106" s="442">
        <f t="shared" si="18"/>
        <v>-3</v>
      </c>
      <c r="J106" s="442">
        <f t="shared" si="19"/>
        <v>-21</v>
      </c>
      <c r="K106" s="438">
        <f t="shared" si="20"/>
        <v>-0.705882352941174</v>
      </c>
      <c r="L106" s="438">
        <f t="shared" si="21"/>
        <v>-2.654867256637175</v>
      </c>
    </row>
    <row r="107" spans="2:12" s="306" customFormat="1" ht="14.25" customHeight="1">
      <c r="B107" s="321" t="s">
        <v>128</v>
      </c>
      <c r="C107" s="307">
        <v>173</v>
      </c>
      <c r="D107" s="307">
        <v>289</v>
      </c>
      <c r="E107" s="307">
        <v>126</v>
      </c>
      <c r="F107" s="307">
        <v>163</v>
      </c>
      <c r="G107" s="445">
        <v>163</v>
      </c>
      <c r="H107" s="446">
        <v>283</v>
      </c>
      <c r="I107" s="442">
        <f t="shared" si="18"/>
        <v>10</v>
      </c>
      <c r="J107" s="442">
        <f t="shared" si="19"/>
        <v>6</v>
      </c>
      <c r="K107" s="438">
        <f t="shared" si="20"/>
        <v>6.134969325153378</v>
      </c>
      <c r="L107" s="438">
        <f t="shared" si="21"/>
        <v>2.1201413427561704</v>
      </c>
    </row>
    <row r="108" spans="2:12" s="306" customFormat="1" ht="14.25" customHeight="1">
      <c r="B108" s="321" t="s">
        <v>129</v>
      </c>
      <c r="C108" s="307">
        <v>210</v>
      </c>
      <c r="D108" s="307">
        <v>402</v>
      </c>
      <c r="E108" s="307">
        <v>163</v>
      </c>
      <c r="F108" s="307">
        <v>239</v>
      </c>
      <c r="G108" s="445">
        <v>214</v>
      </c>
      <c r="H108" s="446">
        <v>418</v>
      </c>
      <c r="I108" s="442">
        <f t="shared" si="18"/>
        <v>-4</v>
      </c>
      <c r="J108" s="442">
        <f t="shared" si="19"/>
        <v>-16</v>
      </c>
      <c r="K108" s="438">
        <f t="shared" si="20"/>
        <v>-1.8691588785046775</v>
      </c>
      <c r="L108" s="438">
        <f t="shared" si="21"/>
        <v>-3.827751196172244</v>
      </c>
    </row>
    <row r="109" spans="2:12" s="306" customFormat="1" ht="14.25" customHeight="1">
      <c r="B109" s="321" t="s">
        <v>130</v>
      </c>
      <c r="C109" s="307">
        <v>42</v>
      </c>
      <c r="D109" s="307">
        <v>65</v>
      </c>
      <c r="E109" s="307">
        <v>27</v>
      </c>
      <c r="F109" s="307">
        <v>38</v>
      </c>
      <c r="G109" s="445">
        <v>41</v>
      </c>
      <c r="H109" s="446">
        <v>67</v>
      </c>
      <c r="I109" s="442">
        <f t="shared" si="18"/>
        <v>1</v>
      </c>
      <c r="J109" s="442">
        <f t="shared" si="19"/>
        <v>-2</v>
      </c>
      <c r="K109" s="438">
        <f t="shared" si="20"/>
        <v>2.439024390243901</v>
      </c>
      <c r="L109" s="438">
        <f t="shared" si="21"/>
        <v>-2.985074626865668</v>
      </c>
    </row>
    <row r="110" spans="2:12" s="306" customFormat="1" ht="14.25" customHeight="1">
      <c r="B110" s="321" t="s">
        <v>131</v>
      </c>
      <c r="C110" s="307">
        <v>104</v>
      </c>
      <c r="D110" s="307">
        <v>192</v>
      </c>
      <c r="E110" s="307">
        <v>95</v>
      </c>
      <c r="F110" s="307">
        <v>97</v>
      </c>
      <c r="G110" s="445">
        <v>99</v>
      </c>
      <c r="H110" s="446">
        <v>193</v>
      </c>
      <c r="I110" s="442">
        <f t="shared" si="18"/>
        <v>5</v>
      </c>
      <c r="J110" s="442">
        <f t="shared" si="19"/>
        <v>-1</v>
      </c>
      <c r="K110" s="438">
        <f t="shared" si="20"/>
        <v>5.050505050505066</v>
      </c>
      <c r="L110" s="438">
        <f t="shared" si="21"/>
        <v>-0.5181347150259086</v>
      </c>
    </row>
    <row r="111" spans="2:12" s="306" customFormat="1" ht="14.25" customHeight="1">
      <c r="B111" s="321" t="s">
        <v>132</v>
      </c>
      <c r="C111" s="307">
        <v>155</v>
      </c>
      <c r="D111" s="307">
        <v>282</v>
      </c>
      <c r="E111" s="307">
        <v>133</v>
      </c>
      <c r="F111" s="307">
        <v>149</v>
      </c>
      <c r="G111" s="445">
        <v>161</v>
      </c>
      <c r="H111" s="446">
        <v>286</v>
      </c>
      <c r="I111" s="442">
        <f t="shared" si="18"/>
        <v>-6</v>
      </c>
      <c r="J111" s="442">
        <f t="shared" si="19"/>
        <v>-4</v>
      </c>
      <c r="K111" s="438">
        <f t="shared" si="20"/>
        <v>-3.7267080745341588</v>
      </c>
      <c r="L111" s="438">
        <f t="shared" si="21"/>
        <v>-1.3986013986014</v>
      </c>
    </row>
    <row r="112" spans="2:12" s="306" customFormat="1" ht="14.25" customHeight="1">
      <c r="B112" s="321" t="s">
        <v>133</v>
      </c>
      <c r="C112" s="307">
        <v>303</v>
      </c>
      <c r="D112" s="307">
        <v>537</v>
      </c>
      <c r="E112" s="307">
        <v>228</v>
      </c>
      <c r="F112" s="307">
        <v>309</v>
      </c>
      <c r="G112" s="445">
        <v>302</v>
      </c>
      <c r="H112" s="446">
        <v>545</v>
      </c>
      <c r="I112" s="442">
        <f t="shared" si="18"/>
        <v>1</v>
      </c>
      <c r="J112" s="442">
        <f t="shared" si="19"/>
        <v>-8</v>
      </c>
      <c r="K112" s="438">
        <f t="shared" si="20"/>
        <v>0.3311258278145601</v>
      </c>
      <c r="L112" s="438">
        <f t="shared" si="21"/>
        <v>-1.467889908256879</v>
      </c>
    </row>
    <row r="113" spans="2:12" s="306" customFormat="1" ht="14.25" customHeight="1">
      <c r="B113" s="321" t="s">
        <v>134</v>
      </c>
      <c r="C113" s="307">
        <v>117</v>
      </c>
      <c r="D113" s="307">
        <v>208</v>
      </c>
      <c r="E113" s="307">
        <v>87</v>
      </c>
      <c r="F113" s="307">
        <v>121</v>
      </c>
      <c r="G113" s="445">
        <v>114</v>
      </c>
      <c r="H113" s="446">
        <v>204</v>
      </c>
      <c r="I113" s="442">
        <f t="shared" si="18"/>
        <v>3</v>
      </c>
      <c r="J113" s="442">
        <f t="shared" si="19"/>
        <v>4</v>
      </c>
      <c r="K113" s="438">
        <f t="shared" si="20"/>
        <v>2.631578947368425</v>
      </c>
      <c r="L113" s="438">
        <f t="shared" si="21"/>
        <v>1.9607843137254832</v>
      </c>
    </row>
    <row r="114" spans="2:12" s="306" customFormat="1" ht="14.25" customHeight="1">
      <c r="B114" s="321" t="s">
        <v>135</v>
      </c>
      <c r="C114" s="307">
        <v>486</v>
      </c>
      <c r="D114" s="307">
        <v>947</v>
      </c>
      <c r="E114" s="307">
        <v>435</v>
      </c>
      <c r="F114" s="307">
        <v>512</v>
      </c>
      <c r="G114" s="445">
        <v>494</v>
      </c>
      <c r="H114" s="446">
        <v>978</v>
      </c>
      <c r="I114" s="442">
        <f t="shared" si="18"/>
        <v>-8</v>
      </c>
      <c r="J114" s="442">
        <f t="shared" si="19"/>
        <v>-31</v>
      </c>
      <c r="K114" s="438">
        <f t="shared" si="20"/>
        <v>-1.6194331983805768</v>
      </c>
      <c r="L114" s="438">
        <f t="shared" si="21"/>
        <v>-3.169734151329237</v>
      </c>
    </row>
    <row r="115" spans="2:12" s="306" customFormat="1" ht="14.25" customHeight="1">
      <c r="B115" s="321" t="s">
        <v>136</v>
      </c>
      <c r="C115" s="307">
        <v>548</v>
      </c>
      <c r="D115" s="307">
        <v>1181</v>
      </c>
      <c r="E115" s="307">
        <v>543</v>
      </c>
      <c r="F115" s="307">
        <v>638</v>
      </c>
      <c r="G115" s="445">
        <v>566</v>
      </c>
      <c r="H115" s="446">
        <v>1226</v>
      </c>
      <c r="I115" s="442">
        <f t="shared" si="18"/>
        <v>-18</v>
      </c>
      <c r="J115" s="442">
        <f t="shared" si="19"/>
        <v>-45</v>
      </c>
      <c r="K115" s="438">
        <f t="shared" si="20"/>
        <v>-3.18021201413427</v>
      </c>
      <c r="L115" s="438">
        <f t="shared" si="21"/>
        <v>-3.6704730831973933</v>
      </c>
    </row>
    <row r="116" spans="2:12" s="306" customFormat="1" ht="14.25" customHeight="1">
      <c r="B116" s="321" t="s">
        <v>137</v>
      </c>
      <c r="C116" s="307">
        <v>175</v>
      </c>
      <c r="D116" s="307">
        <v>289</v>
      </c>
      <c r="E116" s="307">
        <v>120</v>
      </c>
      <c r="F116" s="307">
        <v>169</v>
      </c>
      <c r="G116" s="445">
        <v>147</v>
      </c>
      <c r="H116" s="446">
        <v>243</v>
      </c>
      <c r="I116" s="442">
        <f t="shared" si="18"/>
        <v>28</v>
      </c>
      <c r="J116" s="442">
        <f t="shared" si="19"/>
        <v>46</v>
      </c>
      <c r="K116" s="438">
        <f t="shared" si="20"/>
        <v>19.04761904761905</v>
      </c>
      <c r="L116" s="438">
        <f t="shared" si="21"/>
        <v>18.93004115226337</v>
      </c>
    </row>
    <row r="117" spans="2:12" s="306" customFormat="1" ht="14.25" customHeight="1">
      <c r="B117" s="321" t="s">
        <v>138</v>
      </c>
      <c r="C117" s="307">
        <v>248</v>
      </c>
      <c r="D117" s="307">
        <v>489</v>
      </c>
      <c r="E117" s="307">
        <v>213</v>
      </c>
      <c r="F117" s="307">
        <v>276</v>
      </c>
      <c r="G117" s="445">
        <v>244</v>
      </c>
      <c r="H117" s="446">
        <v>488</v>
      </c>
      <c r="I117" s="442">
        <f t="shared" si="18"/>
        <v>4</v>
      </c>
      <c r="J117" s="442">
        <f t="shared" si="19"/>
        <v>1</v>
      </c>
      <c r="K117" s="438">
        <f t="shared" si="20"/>
        <v>1.639344262295083</v>
      </c>
      <c r="L117" s="438">
        <f t="shared" si="21"/>
        <v>0.20491803278687826</v>
      </c>
    </row>
    <row r="118" spans="2:12" s="306" customFormat="1" ht="14.25" customHeight="1">
      <c r="B118" s="321" t="s">
        <v>139</v>
      </c>
      <c r="C118" s="307">
        <v>416</v>
      </c>
      <c r="D118" s="307">
        <v>725</v>
      </c>
      <c r="E118" s="307">
        <v>312</v>
      </c>
      <c r="F118" s="307">
        <v>413</v>
      </c>
      <c r="G118" s="445">
        <v>441</v>
      </c>
      <c r="H118" s="446">
        <v>760</v>
      </c>
      <c r="I118" s="442">
        <f t="shared" si="18"/>
        <v>-25</v>
      </c>
      <c r="J118" s="442">
        <f t="shared" si="19"/>
        <v>-35</v>
      </c>
      <c r="K118" s="438">
        <f t="shared" si="20"/>
        <v>-5.668934240362816</v>
      </c>
      <c r="L118" s="438">
        <f t="shared" si="21"/>
        <v>-4.60526315789474</v>
      </c>
    </row>
    <row r="119" spans="1:12" s="306" customFormat="1" ht="4.5" customHeight="1">
      <c r="A119" s="327"/>
      <c r="B119" s="342"/>
      <c r="C119" s="327"/>
      <c r="D119" s="327"/>
      <c r="E119" s="327"/>
      <c r="F119" s="327"/>
      <c r="G119" s="327"/>
      <c r="H119" s="329"/>
      <c r="I119" s="352"/>
      <c r="J119" s="352"/>
      <c r="K119" s="364"/>
      <c r="L119" s="364"/>
    </row>
    <row r="120" spans="1:12" s="306" customFormat="1" ht="3.75" customHeight="1">
      <c r="A120" s="307"/>
      <c r="B120" s="322"/>
      <c r="C120" s="307"/>
      <c r="D120" s="307"/>
      <c r="E120" s="307"/>
      <c r="F120" s="307"/>
      <c r="G120" s="307"/>
      <c r="H120" s="324"/>
      <c r="I120" s="346"/>
      <c r="J120" s="346"/>
      <c r="K120" s="363"/>
      <c r="L120" s="363"/>
    </row>
    <row r="121" spans="1:12" s="306" customFormat="1" ht="12" customHeight="1">
      <c r="A121" s="314" t="s">
        <v>846</v>
      </c>
      <c r="B121" s="314"/>
      <c r="C121" s="307"/>
      <c r="D121" s="307"/>
      <c r="E121" s="307"/>
      <c r="F121" s="307"/>
      <c r="G121" s="307"/>
      <c r="H121" s="324"/>
      <c r="I121" s="346"/>
      <c r="J121" s="346"/>
      <c r="K121" s="363"/>
      <c r="L121" s="363"/>
    </row>
    <row r="122" spans="1:12" ht="18" customHeight="1">
      <c r="A122" s="332" t="s">
        <v>142</v>
      </c>
      <c r="B122" s="332"/>
      <c r="C122" s="332"/>
      <c r="D122" s="332"/>
      <c r="E122" s="332"/>
      <c r="F122" s="332"/>
      <c r="G122" s="332"/>
      <c r="H122" s="332"/>
      <c r="I122" s="353"/>
      <c r="J122" s="353"/>
      <c r="K122" s="365"/>
      <c r="L122" s="367"/>
    </row>
    <row r="123" spans="1:12" ht="12" customHeight="1">
      <c r="A123" s="332"/>
      <c r="B123" s="332"/>
      <c r="C123" s="332"/>
      <c r="D123" s="332"/>
      <c r="E123" s="332"/>
      <c r="F123" s="332"/>
      <c r="G123" s="332"/>
      <c r="H123" s="332"/>
      <c r="I123" s="353"/>
      <c r="J123" s="353"/>
      <c r="K123" s="365"/>
      <c r="L123" s="367"/>
    </row>
    <row r="124" spans="1:12" ht="12" customHeight="1">
      <c r="A124" s="306"/>
      <c r="B124" s="306"/>
      <c r="C124" s="306"/>
      <c r="D124" s="306"/>
      <c r="E124" s="306"/>
      <c r="F124" s="306"/>
      <c r="G124" s="306"/>
      <c r="H124" s="306"/>
      <c r="I124" s="348"/>
      <c r="J124" s="348"/>
      <c r="K124" s="358"/>
      <c r="L124" s="358" t="s">
        <v>752</v>
      </c>
    </row>
    <row r="125" spans="1:12" ht="3.75" customHeight="1">
      <c r="A125" s="327"/>
      <c r="B125" s="327"/>
      <c r="C125" s="327"/>
      <c r="D125" s="327"/>
      <c r="E125" s="327"/>
      <c r="F125" s="327"/>
      <c r="G125" s="327"/>
      <c r="H125" s="327"/>
      <c r="I125" s="354"/>
      <c r="J125" s="354"/>
      <c r="K125" s="368"/>
      <c r="L125" s="368"/>
    </row>
    <row r="126" spans="1:12" ht="18.75" customHeight="1">
      <c r="A126" s="308"/>
      <c r="B126" s="309" t="s">
        <v>39</v>
      </c>
      <c r="C126" s="562" t="s">
        <v>753</v>
      </c>
      <c r="D126" s="562"/>
      <c r="E126" s="562"/>
      <c r="F126" s="563"/>
      <c r="G126" s="564">
        <v>17</v>
      </c>
      <c r="H126" s="565"/>
      <c r="I126" s="566" t="s">
        <v>40</v>
      </c>
      <c r="J126" s="566"/>
      <c r="K126" s="567" t="s">
        <v>675</v>
      </c>
      <c r="L126" s="568"/>
    </row>
    <row r="127" spans="1:12" ht="18.75" customHeight="1">
      <c r="A127" s="310" t="s">
        <v>41</v>
      </c>
      <c r="B127" s="311"/>
      <c r="C127" s="312" t="s">
        <v>42</v>
      </c>
      <c r="D127" s="313" t="s">
        <v>0</v>
      </c>
      <c r="E127" s="313" t="s">
        <v>43</v>
      </c>
      <c r="F127" s="313" t="s">
        <v>44</v>
      </c>
      <c r="G127" s="312" t="s">
        <v>42</v>
      </c>
      <c r="H127" s="313" t="s">
        <v>0</v>
      </c>
      <c r="I127" s="350" t="s">
        <v>42</v>
      </c>
      <c r="J127" s="350" t="s">
        <v>0</v>
      </c>
      <c r="K127" s="360" t="s">
        <v>42</v>
      </c>
      <c r="L127" s="361" t="s">
        <v>0</v>
      </c>
    </row>
    <row r="128" spans="1:12" ht="4.5" customHeight="1">
      <c r="A128" s="314"/>
      <c r="B128" s="315"/>
      <c r="C128" s="317"/>
      <c r="D128" s="317"/>
      <c r="E128" s="317"/>
      <c r="F128" s="317"/>
      <c r="G128" s="317"/>
      <c r="H128" s="317"/>
      <c r="I128" s="351"/>
      <c r="J128" s="351"/>
      <c r="K128" s="362"/>
      <c r="L128" s="362"/>
    </row>
    <row r="129" spans="2:12" s="306" customFormat="1" ht="14.25" customHeight="1">
      <c r="B129" s="321" t="s">
        <v>140</v>
      </c>
      <c r="C129" s="307">
        <v>526</v>
      </c>
      <c r="D129" s="307">
        <v>1026</v>
      </c>
      <c r="E129" s="307">
        <v>450</v>
      </c>
      <c r="F129" s="307">
        <v>576</v>
      </c>
      <c r="G129" s="445">
        <v>520</v>
      </c>
      <c r="H129" s="446">
        <v>995</v>
      </c>
      <c r="I129" s="442">
        <f aca="true" t="shared" si="22" ref="I129:I160">C129-G129</f>
        <v>6</v>
      </c>
      <c r="J129" s="442">
        <f aca="true" t="shared" si="23" ref="J129:J160">D129-H129</f>
        <v>31</v>
      </c>
      <c r="K129" s="438">
        <f aca="true" t="shared" si="24" ref="K129:K160">C129/G129*100-100</f>
        <v>1.1538461538461462</v>
      </c>
      <c r="L129" s="438">
        <f aca="true" t="shared" si="25" ref="L129:L160">D129/H129*100-100</f>
        <v>3.1155778894472235</v>
      </c>
    </row>
    <row r="130" spans="2:12" s="306" customFormat="1" ht="14.25" customHeight="1">
      <c r="B130" s="321" t="s">
        <v>141</v>
      </c>
      <c r="C130" s="307">
        <v>353</v>
      </c>
      <c r="D130" s="307">
        <v>687</v>
      </c>
      <c r="E130" s="307">
        <v>294</v>
      </c>
      <c r="F130" s="307">
        <v>393</v>
      </c>
      <c r="G130" s="445">
        <v>336</v>
      </c>
      <c r="H130" s="446">
        <v>676</v>
      </c>
      <c r="I130" s="442">
        <f t="shared" si="22"/>
        <v>17</v>
      </c>
      <c r="J130" s="442">
        <f t="shared" si="23"/>
        <v>11</v>
      </c>
      <c r="K130" s="438">
        <f t="shared" si="24"/>
        <v>5.05952380952381</v>
      </c>
      <c r="L130" s="438">
        <f t="shared" si="25"/>
        <v>1.627218934911241</v>
      </c>
    </row>
    <row r="131" spans="2:12" s="306" customFormat="1" ht="14.25" customHeight="1">
      <c r="B131" s="321" t="s">
        <v>143</v>
      </c>
      <c r="C131" s="307">
        <v>424</v>
      </c>
      <c r="D131" s="307">
        <v>744</v>
      </c>
      <c r="E131" s="307">
        <v>353</v>
      </c>
      <c r="F131" s="307">
        <v>391</v>
      </c>
      <c r="G131" s="445">
        <v>422</v>
      </c>
      <c r="H131" s="446">
        <v>749</v>
      </c>
      <c r="I131" s="442">
        <f t="shared" si="22"/>
        <v>2</v>
      </c>
      <c r="J131" s="442">
        <f t="shared" si="23"/>
        <v>-5</v>
      </c>
      <c r="K131" s="438">
        <f t="shared" si="24"/>
        <v>0.4739336492890942</v>
      </c>
      <c r="L131" s="438">
        <f t="shared" si="25"/>
        <v>-0.6675567423231001</v>
      </c>
    </row>
    <row r="132" spans="2:12" s="306" customFormat="1" ht="14.25" customHeight="1">
      <c r="B132" s="321" t="s">
        <v>144</v>
      </c>
      <c r="C132" s="307">
        <v>227</v>
      </c>
      <c r="D132" s="307">
        <v>497</v>
      </c>
      <c r="E132" s="307">
        <v>226</v>
      </c>
      <c r="F132" s="307">
        <v>271</v>
      </c>
      <c r="G132" s="445">
        <v>232</v>
      </c>
      <c r="H132" s="446">
        <v>490</v>
      </c>
      <c r="I132" s="442">
        <f t="shared" si="22"/>
        <v>-5</v>
      </c>
      <c r="J132" s="442">
        <f t="shared" si="23"/>
        <v>7</v>
      </c>
      <c r="K132" s="438">
        <f t="shared" si="24"/>
        <v>-2.1551724137931103</v>
      </c>
      <c r="L132" s="438">
        <f t="shared" si="25"/>
        <v>1.4285714285714164</v>
      </c>
    </row>
    <row r="133" spans="2:12" s="306" customFormat="1" ht="14.25" customHeight="1">
      <c r="B133" s="321" t="s">
        <v>145</v>
      </c>
      <c r="C133" s="307">
        <v>926</v>
      </c>
      <c r="D133" s="307">
        <v>1981</v>
      </c>
      <c r="E133" s="307">
        <v>880</v>
      </c>
      <c r="F133" s="307">
        <v>1101</v>
      </c>
      <c r="G133" s="445">
        <v>927</v>
      </c>
      <c r="H133" s="446">
        <v>1995</v>
      </c>
      <c r="I133" s="442">
        <f t="shared" si="22"/>
        <v>-1</v>
      </c>
      <c r="J133" s="442">
        <f t="shared" si="23"/>
        <v>-14</v>
      </c>
      <c r="K133" s="438">
        <f t="shared" si="24"/>
        <v>-0.10787486515641831</v>
      </c>
      <c r="L133" s="438">
        <f t="shared" si="25"/>
        <v>-0.701754385964918</v>
      </c>
    </row>
    <row r="134" spans="2:12" s="306" customFormat="1" ht="14.25" customHeight="1">
      <c r="B134" s="321" t="s">
        <v>146</v>
      </c>
      <c r="C134" s="307">
        <v>284</v>
      </c>
      <c r="D134" s="307">
        <v>566</v>
      </c>
      <c r="E134" s="307">
        <v>248</v>
      </c>
      <c r="F134" s="307">
        <v>318</v>
      </c>
      <c r="G134" s="445">
        <v>289</v>
      </c>
      <c r="H134" s="446">
        <v>585</v>
      </c>
      <c r="I134" s="442">
        <f t="shared" si="22"/>
        <v>-5</v>
      </c>
      <c r="J134" s="442">
        <f t="shared" si="23"/>
        <v>-19</v>
      </c>
      <c r="K134" s="438">
        <f t="shared" si="24"/>
        <v>-1.730103806228385</v>
      </c>
      <c r="L134" s="438">
        <f t="shared" si="25"/>
        <v>-3.2478632478632505</v>
      </c>
    </row>
    <row r="135" spans="2:12" s="306" customFormat="1" ht="14.25" customHeight="1">
      <c r="B135" s="321" t="s">
        <v>147</v>
      </c>
      <c r="C135" s="307">
        <v>219</v>
      </c>
      <c r="D135" s="307">
        <v>456</v>
      </c>
      <c r="E135" s="307">
        <v>209</v>
      </c>
      <c r="F135" s="307">
        <v>247</v>
      </c>
      <c r="G135" s="445">
        <v>220</v>
      </c>
      <c r="H135" s="446">
        <v>453</v>
      </c>
      <c r="I135" s="442">
        <f t="shared" si="22"/>
        <v>-1</v>
      </c>
      <c r="J135" s="442">
        <f t="shared" si="23"/>
        <v>3</v>
      </c>
      <c r="K135" s="438">
        <f t="shared" si="24"/>
        <v>-0.45454545454545325</v>
      </c>
      <c r="L135" s="438">
        <f t="shared" si="25"/>
        <v>0.6622516556291487</v>
      </c>
    </row>
    <row r="136" spans="1:12" s="306" customFormat="1" ht="14.25" customHeight="1">
      <c r="A136" s="318" t="s">
        <v>148</v>
      </c>
      <c r="B136" s="319"/>
      <c r="C136" s="320">
        <f aca="true" t="shared" si="26" ref="C136:H136">SUM(C137:C154)</f>
        <v>4900</v>
      </c>
      <c r="D136" s="320">
        <f t="shared" si="26"/>
        <v>9762</v>
      </c>
      <c r="E136" s="320">
        <f t="shared" si="26"/>
        <v>4384</v>
      </c>
      <c r="F136" s="320">
        <f t="shared" si="26"/>
        <v>5378</v>
      </c>
      <c r="G136" s="448">
        <f t="shared" si="26"/>
        <v>4891</v>
      </c>
      <c r="H136" s="448">
        <f t="shared" si="26"/>
        <v>9869</v>
      </c>
      <c r="I136" s="441">
        <f t="shared" si="22"/>
        <v>9</v>
      </c>
      <c r="J136" s="441">
        <f t="shared" si="23"/>
        <v>-107</v>
      </c>
      <c r="K136" s="439">
        <f t="shared" si="24"/>
        <v>0.18401144960131433</v>
      </c>
      <c r="L136" s="439">
        <f t="shared" si="25"/>
        <v>-1.084203060087134</v>
      </c>
    </row>
    <row r="137" spans="2:12" s="306" customFormat="1" ht="14.25" customHeight="1">
      <c r="B137" s="321" t="s">
        <v>149</v>
      </c>
      <c r="C137" s="307">
        <v>346</v>
      </c>
      <c r="D137" s="307">
        <v>646</v>
      </c>
      <c r="E137" s="307">
        <v>287</v>
      </c>
      <c r="F137" s="307">
        <v>359</v>
      </c>
      <c r="G137" s="445">
        <v>349</v>
      </c>
      <c r="H137" s="446">
        <v>666</v>
      </c>
      <c r="I137" s="442">
        <f t="shared" si="22"/>
        <v>-3</v>
      </c>
      <c r="J137" s="442">
        <f t="shared" si="23"/>
        <v>-20</v>
      </c>
      <c r="K137" s="438">
        <f t="shared" si="24"/>
        <v>-0.8595988538681922</v>
      </c>
      <c r="L137" s="438">
        <f t="shared" si="25"/>
        <v>-3.003003003003002</v>
      </c>
    </row>
    <row r="138" spans="2:12" s="306" customFormat="1" ht="14.25" customHeight="1">
      <c r="B138" s="321" t="s">
        <v>150</v>
      </c>
      <c r="C138" s="307">
        <v>208</v>
      </c>
      <c r="D138" s="307">
        <v>394</v>
      </c>
      <c r="E138" s="307">
        <v>180</v>
      </c>
      <c r="F138" s="307">
        <v>214</v>
      </c>
      <c r="G138" s="445">
        <v>216</v>
      </c>
      <c r="H138" s="446">
        <v>410</v>
      </c>
      <c r="I138" s="442">
        <f t="shared" si="22"/>
        <v>-8</v>
      </c>
      <c r="J138" s="442">
        <f t="shared" si="23"/>
        <v>-16</v>
      </c>
      <c r="K138" s="438">
        <f t="shared" si="24"/>
        <v>-3.7037037037037095</v>
      </c>
      <c r="L138" s="438">
        <f t="shared" si="25"/>
        <v>-3.9024390243902474</v>
      </c>
    </row>
    <row r="139" spans="2:12" s="306" customFormat="1" ht="14.25" customHeight="1">
      <c r="B139" s="321" t="s">
        <v>151</v>
      </c>
      <c r="C139" s="307">
        <v>91</v>
      </c>
      <c r="D139" s="307">
        <v>165</v>
      </c>
      <c r="E139" s="307">
        <v>76</v>
      </c>
      <c r="F139" s="307">
        <v>89</v>
      </c>
      <c r="G139" s="445">
        <v>93</v>
      </c>
      <c r="H139" s="446">
        <v>162</v>
      </c>
      <c r="I139" s="442">
        <f t="shared" si="22"/>
        <v>-2</v>
      </c>
      <c r="J139" s="442">
        <f t="shared" si="23"/>
        <v>3</v>
      </c>
      <c r="K139" s="438">
        <f t="shared" si="24"/>
        <v>-2.1505376344086073</v>
      </c>
      <c r="L139" s="438">
        <f t="shared" si="25"/>
        <v>1.8518518518518619</v>
      </c>
    </row>
    <row r="140" spans="2:12" s="306" customFormat="1" ht="14.25" customHeight="1">
      <c r="B140" s="321" t="s">
        <v>152</v>
      </c>
      <c r="C140" s="307">
        <v>119</v>
      </c>
      <c r="D140" s="307">
        <v>248</v>
      </c>
      <c r="E140" s="307">
        <v>110</v>
      </c>
      <c r="F140" s="307">
        <v>138</v>
      </c>
      <c r="G140" s="445">
        <v>122</v>
      </c>
      <c r="H140" s="446">
        <v>257</v>
      </c>
      <c r="I140" s="442">
        <f t="shared" si="22"/>
        <v>-3</v>
      </c>
      <c r="J140" s="442">
        <f t="shared" si="23"/>
        <v>-9</v>
      </c>
      <c r="K140" s="438">
        <f t="shared" si="24"/>
        <v>-2.4590163934426243</v>
      </c>
      <c r="L140" s="438">
        <f t="shared" si="25"/>
        <v>-3.5019455252918306</v>
      </c>
    </row>
    <row r="141" spans="1:13" s="318" customFormat="1" ht="14.25" customHeight="1">
      <c r="A141" s="306"/>
      <c r="B141" s="321" t="s">
        <v>153</v>
      </c>
      <c r="C141" s="307">
        <v>288</v>
      </c>
      <c r="D141" s="307">
        <v>498</v>
      </c>
      <c r="E141" s="307">
        <v>229</v>
      </c>
      <c r="F141" s="307">
        <v>269</v>
      </c>
      <c r="G141" s="445">
        <v>283</v>
      </c>
      <c r="H141" s="446">
        <v>496</v>
      </c>
      <c r="I141" s="442">
        <f t="shared" si="22"/>
        <v>5</v>
      </c>
      <c r="J141" s="442">
        <f t="shared" si="23"/>
        <v>2</v>
      </c>
      <c r="K141" s="438">
        <f t="shared" si="24"/>
        <v>1.766784452296804</v>
      </c>
      <c r="L141" s="438">
        <f t="shared" si="25"/>
        <v>0.40322580645162986</v>
      </c>
      <c r="M141" s="306"/>
    </row>
    <row r="142" spans="2:12" s="306" customFormat="1" ht="14.25" customHeight="1">
      <c r="B142" s="321" t="s">
        <v>154</v>
      </c>
      <c r="C142" s="307">
        <v>126</v>
      </c>
      <c r="D142" s="307">
        <v>235</v>
      </c>
      <c r="E142" s="307">
        <v>106</v>
      </c>
      <c r="F142" s="307">
        <v>129</v>
      </c>
      <c r="G142" s="445">
        <v>129</v>
      </c>
      <c r="H142" s="446">
        <v>234</v>
      </c>
      <c r="I142" s="442">
        <f t="shared" si="22"/>
        <v>-3</v>
      </c>
      <c r="J142" s="442">
        <f t="shared" si="23"/>
        <v>1</v>
      </c>
      <c r="K142" s="438">
        <f t="shared" si="24"/>
        <v>-2.3255813953488484</v>
      </c>
      <c r="L142" s="438">
        <f t="shared" si="25"/>
        <v>0.42735042735043294</v>
      </c>
    </row>
    <row r="143" spans="2:12" s="306" customFormat="1" ht="14.25" customHeight="1">
      <c r="B143" s="321" t="s">
        <v>155</v>
      </c>
      <c r="C143" s="307">
        <v>394</v>
      </c>
      <c r="D143" s="307">
        <v>760</v>
      </c>
      <c r="E143" s="307">
        <v>334</v>
      </c>
      <c r="F143" s="307">
        <v>426</v>
      </c>
      <c r="G143" s="445">
        <v>395</v>
      </c>
      <c r="H143" s="446">
        <v>784</v>
      </c>
      <c r="I143" s="442">
        <f t="shared" si="22"/>
        <v>-1</v>
      </c>
      <c r="J143" s="442">
        <f t="shared" si="23"/>
        <v>-24</v>
      </c>
      <c r="K143" s="438">
        <f t="shared" si="24"/>
        <v>-0.25316455696201956</v>
      </c>
      <c r="L143" s="438">
        <f t="shared" si="25"/>
        <v>-3.0612244897959187</v>
      </c>
    </row>
    <row r="144" spans="2:12" s="306" customFormat="1" ht="14.25" customHeight="1">
      <c r="B144" s="321" t="s">
        <v>156</v>
      </c>
      <c r="C144" s="307">
        <v>205</v>
      </c>
      <c r="D144" s="307">
        <v>355</v>
      </c>
      <c r="E144" s="307">
        <v>150</v>
      </c>
      <c r="F144" s="307">
        <v>205</v>
      </c>
      <c r="G144" s="445">
        <v>200</v>
      </c>
      <c r="H144" s="446">
        <v>356</v>
      </c>
      <c r="I144" s="442">
        <f t="shared" si="22"/>
        <v>5</v>
      </c>
      <c r="J144" s="442">
        <f t="shared" si="23"/>
        <v>-1</v>
      </c>
      <c r="K144" s="438">
        <f t="shared" si="24"/>
        <v>2.499999999999986</v>
      </c>
      <c r="L144" s="438">
        <f t="shared" si="25"/>
        <v>-0.2808988764044926</v>
      </c>
    </row>
    <row r="145" spans="2:12" s="306" customFormat="1" ht="14.25" customHeight="1">
      <c r="B145" s="321" t="s">
        <v>157</v>
      </c>
      <c r="C145" s="307">
        <v>195</v>
      </c>
      <c r="D145" s="307">
        <v>440</v>
      </c>
      <c r="E145" s="307">
        <v>195</v>
      </c>
      <c r="F145" s="307">
        <v>245</v>
      </c>
      <c r="G145" s="445">
        <v>193</v>
      </c>
      <c r="H145" s="446">
        <v>441</v>
      </c>
      <c r="I145" s="442">
        <f t="shared" si="22"/>
        <v>2</v>
      </c>
      <c r="J145" s="442">
        <f t="shared" si="23"/>
        <v>-1</v>
      </c>
      <c r="K145" s="438">
        <f t="shared" si="24"/>
        <v>1.0362694300518172</v>
      </c>
      <c r="L145" s="438">
        <f t="shared" si="25"/>
        <v>-0.22675736961451776</v>
      </c>
    </row>
    <row r="146" spans="2:12" s="306" customFormat="1" ht="14.25" customHeight="1">
      <c r="B146" s="321" t="s">
        <v>158</v>
      </c>
      <c r="C146" s="307">
        <v>18</v>
      </c>
      <c r="D146" s="307">
        <v>45</v>
      </c>
      <c r="E146" s="307">
        <v>22</v>
      </c>
      <c r="F146" s="307">
        <v>23</v>
      </c>
      <c r="G146" s="445">
        <v>17</v>
      </c>
      <c r="H146" s="446">
        <v>43</v>
      </c>
      <c r="I146" s="442">
        <f t="shared" si="22"/>
        <v>1</v>
      </c>
      <c r="J146" s="442">
        <f t="shared" si="23"/>
        <v>2</v>
      </c>
      <c r="K146" s="438">
        <f t="shared" si="24"/>
        <v>5.882352941176478</v>
      </c>
      <c r="L146" s="438">
        <f t="shared" si="25"/>
        <v>4.651162790697683</v>
      </c>
    </row>
    <row r="147" spans="2:12" s="306" customFormat="1" ht="14.25" customHeight="1">
      <c r="B147" s="321" t="s">
        <v>735</v>
      </c>
      <c r="C147" s="307">
        <v>556</v>
      </c>
      <c r="D147" s="307">
        <v>1121</v>
      </c>
      <c r="E147" s="307">
        <v>490</v>
      </c>
      <c r="F147" s="307">
        <v>631</v>
      </c>
      <c r="G147" s="445">
        <v>565</v>
      </c>
      <c r="H147" s="446">
        <v>1156</v>
      </c>
      <c r="I147" s="442">
        <f t="shared" si="22"/>
        <v>-9</v>
      </c>
      <c r="J147" s="442">
        <f t="shared" si="23"/>
        <v>-35</v>
      </c>
      <c r="K147" s="438">
        <f t="shared" si="24"/>
        <v>-1.5929203539822936</v>
      </c>
      <c r="L147" s="438">
        <f t="shared" si="25"/>
        <v>-3.0276816608996455</v>
      </c>
    </row>
    <row r="148" spans="2:12" s="306" customFormat="1" ht="14.25" customHeight="1">
      <c r="B148" s="321" t="s">
        <v>159</v>
      </c>
      <c r="C148" s="307">
        <v>233</v>
      </c>
      <c r="D148" s="307">
        <v>496</v>
      </c>
      <c r="E148" s="307">
        <v>250</v>
      </c>
      <c r="F148" s="307">
        <v>246</v>
      </c>
      <c r="G148" s="445">
        <v>241</v>
      </c>
      <c r="H148" s="446">
        <v>520</v>
      </c>
      <c r="I148" s="442">
        <f t="shared" si="22"/>
        <v>-8</v>
      </c>
      <c r="J148" s="442">
        <f t="shared" si="23"/>
        <v>-24</v>
      </c>
      <c r="K148" s="438">
        <f t="shared" si="24"/>
        <v>-3.319502074688799</v>
      </c>
      <c r="L148" s="438">
        <f t="shared" si="25"/>
        <v>-4.615384615384613</v>
      </c>
    </row>
    <row r="149" spans="2:12" s="306" customFormat="1" ht="14.25" customHeight="1">
      <c r="B149" s="321" t="s">
        <v>160</v>
      </c>
      <c r="C149" s="307">
        <v>171</v>
      </c>
      <c r="D149" s="307">
        <v>339</v>
      </c>
      <c r="E149" s="307">
        <v>146</v>
      </c>
      <c r="F149" s="307">
        <v>193</v>
      </c>
      <c r="G149" s="445">
        <v>173</v>
      </c>
      <c r="H149" s="446">
        <v>335</v>
      </c>
      <c r="I149" s="442">
        <f t="shared" si="22"/>
        <v>-2</v>
      </c>
      <c r="J149" s="442">
        <f t="shared" si="23"/>
        <v>4</v>
      </c>
      <c r="K149" s="438">
        <f t="shared" si="24"/>
        <v>-1.1560693641618514</v>
      </c>
      <c r="L149" s="438">
        <f t="shared" si="25"/>
        <v>1.1940298507462614</v>
      </c>
    </row>
    <row r="150" spans="2:12" s="306" customFormat="1" ht="14.25" customHeight="1">
      <c r="B150" s="321" t="s">
        <v>161</v>
      </c>
      <c r="C150" s="307">
        <v>251</v>
      </c>
      <c r="D150" s="307">
        <v>496</v>
      </c>
      <c r="E150" s="307">
        <v>205</v>
      </c>
      <c r="F150" s="307">
        <v>291</v>
      </c>
      <c r="G150" s="445">
        <v>247</v>
      </c>
      <c r="H150" s="446">
        <v>494</v>
      </c>
      <c r="I150" s="442">
        <f t="shared" si="22"/>
        <v>4</v>
      </c>
      <c r="J150" s="442">
        <f t="shared" si="23"/>
        <v>2</v>
      </c>
      <c r="K150" s="438">
        <f t="shared" si="24"/>
        <v>1.6194331983805625</v>
      </c>
      <c r="L150" s="438">
        <f t="shared" si="25"/>
        <v>0.40485829959513353</v>
      </c>
    </row>
    <row r="151" spans="2:12" s="306" customFormat="1" ht="14.25" customHeight="1">
      <c r="B151" s="321" t="s">
        <v>162</v>
      </c>
      <c r="C151" s="307">
        <v>389</v>
      </c>
      <c r="D151" s="307">
        <v>777</v>
      </c>
      <c r="E151" s="307">
        <v>349</v>
      </c>
      <c r="F151" s="307">
        <v>428</v>
      </c>
      <c r="G151" s="445">
        <v>383</v>
      </c>
      <c r="H151" s="446">
        <v>777</v>
      </c>
      <c r="I151" s="442">
        <f t="shared" si="22"/>
        <v>6</v>
      </c>
      <c r="J151" s="442">
        <f t="shared" si="23"/>
        <v>0</v>
      </c>
      <c r="K151" s="438">
        <f t="shared" si="24"/>
        <v>1.566579634464759</v>
      </c>
      <c r="L151" s="438">
        <f t="shared" si="25"/>
        <v>0</v>
      </c>
    </row>
    <row r="152" spans="2:12" s="306" customFormat="1" ht="14.25" customHeight="1">
      <c r="B152" s="321" t="s">
        <v>163</v>
      </c>
      <c r="C152" s="307">
        <v>520</v>
      </c>
      <c r="D152" s="307">
        <v>1082</v>
      </c>
      <c r="E152" s="307">
        <v>480</v>
      </c>
      <c r="F152" s="307">
        <v>602</v>
      </c>
      <c r="G152" s="445">
        <v>518</v>
      </c>
      <c r="H152" s="446">
        <v>1098</v>
      </c>
      <c r="I152" s="442">
        <f t="shared" si="22"/>
        <v>2</v>
      </c>
      <c r="J152" s="442">
        <f t="shared" si="23"/>
        <v>-16</v>
      </c>
      <c r="K152" s="438">
        <f t="shared" si="24"/>
        <v>0.3861003861003809</v>
      </c>
      <c r="L152" s="438">
        <f t="shared" si="25"/>
        <v>-1.4571948998178499</v>
      </c>
    </row>
    <row r="153" spans="2:12" s="306" customFormat="1" ht="14.25" customHeight="1">
      <c r="B153" s="321" t="s">
        <v>164</v>
      </c>
      <c r="C153" s="307">
        <v>328</v>
      </c>
      <c r="D153" s="307">
        <v>793</v>
      </c>
      <c r="E153" s="307">
        <v>382</v>
      </c>
      <c r="F153" s="307">
        <v>411</v>
      </c>
      <c r="G153" s="445">
        <v>331</v>
      </c>
      <c r="H153" s="446">
        <v>797</v>
      </c>
      <c r="I153" s="442">
        <f t="shared" si="22"/>
        <v>-3</v>
      </c>
      <c r="J153" s="442">
        <f t="shared" si="23"/>
        <v>-4</v>
      </c>
      <c r="K153" s="438">
        <f t="shared" si="24"/>
        <v>-0.9063444108761303</v>
      </c>
      <c r="L153" s="438">
        <f t="shared" si="25"/>
        <v>-0.5018820577164433</v>
      </c>
    </row>
    <row r="154" spans="2:12" s="306" customFormat="1" ht="14.25" customHeight="1">
      <c r="B154" s="321" t="s">
        <v>165</v>
      </c>
      <c r="C154" s="307">
        <v>462</v>
      </c>
      <c r="D154" s="307">
        <v>872</v>
      </c>
      <c r="E154" s="307">
        <v>393</v>
      </c>
      <c r="F154" s="307">
        <v>479</v>
      </c>
      <c r="G154" s="445">
        <v>436</v>
      </c>
      <c r="H154" s="446">
        <v>843</v>
      </c>
      <c r="I154" s="442">
        <f t="shared" si="22"/>
        <v>26</v>
      </c>
      <c r="J154" s="442">
        <f t="shared" si="23"/>
        <v>29</v>
      </c>
      <c r="K154" s="438">
        <f t="shared" si="24"/>
        <v>5.963302752293572</v>
      </c>
      <c r="L154" s="438">
        <f t="shared" si="25"/>
        <v>3.4400948991696367</v>
      </c>
    </row>
    <row r="155" spans="1:12" s="306" customFormat="1" ht="14.25" customHeight="1">
      <c r="A155" s="318" t="s">
        <v>734</v>
      </c>
      <c r="B155" s="319"/>
      <c r="C155" s="320">
        <f aca="true" t="shared" si="27" ref="C155:H155">SUM(C156:C177,C187:C201)</f>
        <v>15994</v>
      </c>
      <c r="D155" s="320">
        <f t="shared" si="27"/>
        <v>35483</v>
      </c>
      <c r="E155" s="320">
        <f t="shared" si="27"/>
        <v>16229</v>
      </c>
      <c r="F155" s="320">
        <f t="shared" si="27"/>
        <v>19254</v>
      </c>
      <c r="G155" s="448">
        <f t="shared" si="27"/>
        <v>15912</v>
      </c>
      <c r="H155" s="448">
        <f t="shared" si="27"/>
        <v>35658</v>
      </c>
      <c r="I155" s="441">
        <f t="shared" si="22"/>
        <v>82</v>
      </c>
      <c r="J155" s="441">
        <f t="shared" si="23"/>
        <v>-175</v>
      </c>
      <c r="K155" s="439">
        <f t="shared" si="24"/>
        <v>0.5153343388637524</v>
      </c>
      <c r="L155" s="439">
        <f t="shared" si="25"/>
        <v>-0.49077345897133284</v>
      </c>
    </row>
    <row r="156" spans="2:12" s="306" customFormat="1" ht="14.25" customHeight="1">
      <c r="B156" s="321" t="s">
        <v>166</v>
      </c>
      <c r="C156" s="307">
        <v>418</v>
      </c>
      <c r="D156" s="307">
        <v>853</v>
      </c>
      <c r="E156" s="307">
        <v>393</v>
      </c>
      <c r="F156" s="307">
        <v>460</v>
      </c>
      <c r="G156" s="445">
        <v>411</v>
      </c>
      <c r="H156" s="446">
        <v>859</v>
      </c>
      <c r="I156" s="442">
        <f t="shared" si="22"/>
        <v>7</v>
      </c>
      <c r="J156" s="442">
        <f t="shared" si="23"/>
        <v>-6</v>
      </c>
      <c r="K156" s="438">
        <f t="shared" si="24"/>
        <v>1.7031630170316419</v>
      </c>
      <c r="L156" s="438">
        <f t="shared" si="25"/>
        <v>-0.6984866123399343</v>
      </c>
    </row>
    <row r="157" spans="2:12" s="306" customFormat="1" ht="14.25" customHeight="1">
      <c r="B157" s="321" t="s">
        <v>167</v>
      </c>
      <c r="C157" s="307">
        <v>798</v>
      </c>
      <c r="D157" s="307">
        <v>1728</v>
      </c>
      <c r="E157" s="307">
        <v>779</v>
      </c>
      <c r="F157" s="307">
        <v>949</v>
      </c>
      <c r="G157" s="445">
        <v>802</v>
      </c>
      <c r="H157" s="446">
        <v>1767</v>
      </c>
      <c r="I157" s="442">
        <f t="shared" si="22"/>
        <v>-4</v>
      </c>
      <c r="J157" s="442">
        <f t="shared" si="23"/>
        <v>-39</v>
      </c>
      <c r="K157" s="438">
        <f t="shared" si="24"/>
        <v>-0.4987531172069879</v>
      </c>
      <c r="L157" s="438">
        <f t="shared" si="25"/>
        <v>-2.2071307300509346</v>
      </c>
    </row>
    <row r="158" spans="2:12" s="306" customFormat="1" ht="14.25" customHeight="1">
      <c r="B158" s="321" t="s">
        <v>168</v>
      </c>
      <c r="C158" s="307">
        <v>614</v>
      </c>
      <c r="D158" s="307">
        <v>1154</v>
      </c>
      <c r="E158" s="307">
        <v>493</v>
      </c>
      <c r="F158" s="307">
        <v>661</v>
      </c>
      <c r="G158" s="445">
        <v>607</v>
      </c>
      <c r="H158" s="446">
        <v>1152</v>
      </c>
      <c r="I158" s="442">
        <f t="shared" si="22"/>
        <v>7</v>
      </c>
      <c r="J158" s="442">
        <f t="shared" si="23"/>
        <v>2</v>
      </c>
      <c r="K158" s="438">
        <f t="shared" si="24"/>
        <v>1.1532125205930868</v>
      </c>
      <c r="L158" s="438">
        <f t="shared" si="25"/>
        <v>0.17361111111111427</v>
      </c>
    </row>
    <row r="159" spans="2:12" s="306" customFormat="1" ht="14.25" customHeight="1">
      <c r="B159" s="321" t="s">
        <v>169</v>
      </c>
      <c r="C159" s="307">
        <v>652</v>
      </c>
      <c r="D159" s="307">
        <v>1386</v>
      </c>
      <c r="E159" s="307">
        <v>656</v>
      </c>
      <c r="F159" s="307">
        <v>730</v>
      </c>
      <c r="G159" s="445">
        <v>638</v>
      </c>
      <c r="H159" s="446">
        <v>1366</v>
      </c>
      <c r="I159" s="442">
        <f t="shared" si="22"/>
        <v>14</v>
      </c>
      <c r="J159" s="442">
        <f t="shared" si="23"/>
        <v>20</v>
      </c>
      <c r="K159" s="438">
        <f t="shared" si="24"/>
        <v>2.1943573667711576</v>
      </c>
      <c r="L159" s="438">
        <f t="shared" si="25"/>
        <v>1.4641288433382158</v>
      </c>
    </row>
    <row r="160" spans="1:13" s="318" customFormat="1" ht="14.25" customHeight="1">
      <c r="A160" s="306"/>
      <c r="B160" s="321" t="s">
        <v>170</v>
      </c>
      <c r="C160" s="307">
        <v>264</v>
      </c>
      <c r="D160" s="307">
        <v>506</v>
      </c>
      <c r="E160" s="307">
        <v>220</v>
      </c>
      <c r="F160" s="307">
        <v>286</v>
      </c>
      <c r="G160" s="445">
        <v>257</v>
      </c>
      <c r="H160" s="446">
        <v>491</v>
      </c>
      <c r="I160" s="442">
        <f t="shared" si="22"/>
        <v>7</v>
      </c>
      <c r="J160" s="442">
        <f t="shared" si="23"/>
        <v>15</v>
      </c>
      <c r="K160" s="438">
        <f t="shared" si="24"/>
        <v>2.7237354085603016</v>
      </c>
      <c r="L160" s="438">
        <f t="shared" si="25"/>
        <v>3.0549898167005978</v>
      </c>
      <c r="M160" s="306"/>
    </row>
    <row r="161" spans="2:12" s="306" customFormat="1" ht="14.25" customHeight="1">
      <c r="B161" s="321" t="s">
        <v>171</v>
      </c>
      <c r="C161" s="307">
        <v>210</v>
      </c>
      <c r="D161" s="307">
        <v>413</v>
      </c>
      <c r="E161" s="307">
        <v>183</v>
      </c>
      <c r="F161" s="307">
        <v>230</v>
      </c>
      <c r="G161" s="445">
        <v>211</v>
      </c>
      <c r="H161" s="446">
        <v>404</v>
      </c>
      <c r="I161" s="442">
        <f aca="true" t="shared" si="28" ref="I161:I177">C161-G161</f>
        <v>-1</v>
      </c>
      <c r="J161" s="442">
        <f aca="true" t="shared" si="29" ref="J161:J177">D161-H161</f>
        <v>9</v>
      </c>
      <c r="K161" s="438">
        <f aca="true" t="shared" si="30" ref="K161:K177">C161/G161*100-100</f>
        <v>-0.4739336492891084</v>
      </c>
      <c r="L161" s="438">
        <f aca="true" t="shared" si="31" ref="L161:L177">D161/H161*100-100</f>
        <v>2.2277227722772324</v>
      </c>
    </row>
    <row r="162" spans="2:12" s="306" customFormat="1" ht="14.25" customHeight="1">
      <c r="B162" s="321" t="s">
        <v>172</v>
      </c>
      <c r="C162" s="307">
        <v>299</v>
      </c>
      <c r="D162" s="307">
        <v>591</v>
      </c>
      <c r="E162" s="307">
        <v>262</v>
      </c>
      <c r="F162" s="307">
        <v>329</v>
      </c>
      <c r="G162" s="445">
        <v>244</v>
      </c>
      <c r="H162" s="446">
        <v>491</v>
      </c>
      <c r="I162" s="442">
        <f t="shared" si="28"/>
        <v>55</v>
      </c>
      <c r="J162" s="442">
        <f t="shared" si="29"/>
        <v>100</v>
      </c>
      <c r="K162" s="438">
        <f t="shared" si="30"/>
        <v>22.54098360655739</v>
      </c>
      <c r="L162" s="438">
        <f t="shared" si="31"/>
        <v>20.36659877800406</v>
      </c>
    </row>
    <row r="163" spans="2:12" s="306" customFormat="1" ht="14.25" customHeight="1">
      <c r="B163" s="321" t="s">
        <v>173</v>
      </c>
      <c r="C163" s="307">
        <v>275</v>
      </c>
      <c r="D163" s="307">
        <v>548</v>
      </c>
      <c r="E163" s="307">
        <v>249</v>
      </c>
      <c r="F163" s="307">
        <v>299</v>
      </c>
      <c r="G163" s="445">
        <v>283</v>
      </c>
      <c r="H163" s="446">
        <v>569</v>
      </c>
      <c r="I163" s="442">
        <f t="shared" si="28"/>
        <v>-8</v>
      </c>
      <c r="J163" s="442">
        <f t="shared" si="29"/>
        <v>-21</v>
      </c>
      <c r="K163" s="438">
        <f t="shared" si="30"/>
        <v>-2.8268551236749033</v>
      </c>
      <c r="L163" s="438">
        <f t="shared" si="31"/>
        <v>-3.6906854130052693</v>
      </c>
    </row>
    <row r="164" spans="2:12" s="306" customFormat="1" ht="14.25" customHeight="1">
      <c r="B164" s="321" t="s">
        <v>174</v>
      </c>
      <c r="C164" s="307">
        <v>274</v>
      </c>
      <c r="D164" s="307">
        <v>456</v>
      </c>
      <c r="E164" s="307">
        <v>206</v>
      </c>
      <c r="F164" s="307">
        <v>250</v>
      </c>
      <c r="G164" s="445">
        <v>231</v>
      </c>
      <c r="H164" s="446">
        <v>400</v>
      </c>
      <c r="I164" s="442">
        <f t="shared" si="28"/>
        <v>43</v>
      </c>
      <c r="J164" s="442">
        <f t="shared" si="29"/>
        <v>56</v>
      </c>
      <c r="K164" s="438">
        <f t="shared" si="30"/>
        <v>18.614718614718612</v>
      </c>
      <c r="L164" s="438">
        <f t="shared" si="31"/>
        <v>13.999999999999986</v>
      </c>
    </row>
    <row r="165" spans="2:12" s="306" customFormat="1" ht="14.25" customHeight="1">
      <c r="B165" s="321" t="s">
        <v>175</v>
      </c>
      <c r="C165" s="307">
        <v>348</v>
      </c>
      <c r="D165" s="307">
        <v>736</v>
      </c>
      <c r="E165" s="307">
        <v>316</v>
      </c>
      <c r="F165" s="307">
        <v>420</v>
      </c>
      <c r="G165" s="445">
        <v>348</v>
      </c>
      <c r="H165" s="446">
        <v>745</v>
      </c>
      <c r="I165" s="442">
        <f t="shared" si="28"/>
        <v>0</v>
      </c>
      <c r="J165" s="442">
        <f t="shared" si="29"/>
        <v>-9</v>
      </c>
      <c r="K165" s="438">
        <f t="shared" si="30"/>
        <v>0</v>
      </c>
      <c r="L165" s="438">
        <f t="shared" si="31"/>
        <v>-1.2080536912751683</v>
      </c>
    </row>
    <row r="166" spans="2:12" s="306" customFormat="1" ht="14.25" customHeight="1">
      <c r="B166" s="321" t="s">
        <v>176</v>
      </c>
      <c r="C166" s="307">
        <v>225</v>
      </c>
      <c r="D166" s="307">
        <v>393</v>
      </c>
      <c r="E166" s="307">
        <v>153</v>
      </c>
      <c r="F166" s="307">
        <v>240</v>
      </c>
      <c r="G166" s="445">
        <v>222</v>
      </c>
      <c r="H166" s="446">
        <v>397</v>
      </c>
      <c r="I166" s="442">
        <f t="shared" si="28"/>
        <v>3</v>
      </c>
      <c r="J166" s="442">
        <f t="shared" si="29"/>
        <v>-4</v>
      </c>
      <c r="K166" s="438">
        <f t="shared" si="30"/>
        <v>1.3513513513513544</v>
      </c>
      <c r="L166" s="438">
        <f t="shared" si="31"/>
        <v>-1.0075566750629719</v>
      </c>
    </row>
    <row r="167" spans="2:12" s="306" customFormat="1" ht="14.25" customHeight="1">
      <c r="B167" s="321" t="s">
        <v>177</v>
      </c>
      <c r="C167" s="307">
        <v>176</v>
      </c>
      <c r="D167" s="307">
        <v>323</v>
      </c>
      <c r="E167" s="307">
        <v>122</v>
      </c>
      <c r="F167" s="307">
        <v>201</v>
      </c>
      <c r="G167" s="445">
        <v>181</v>
      </c>
      <c r="H167" s="446">
        <v>338</v>
      </c>
      <c r="I167" s="442">
        <f t="shared" si="28"/>
        <v>-5</v>
      </c>
      <c r="J167" s="442">
        <f t="shared" si="29"/>
        <v>-15</v>
      </c>
      <c r="K167" s="438">
        <f t="shared" si="30"/>
        <v>-2.762430939226519</v>
      </c>
      <c r="L167" s="438">
        <f t="shared" si="31"/>
        <v>-4.437869822485212</v>
      </c>
    </row>
    <row r="168" spans="2:12" s="306" customFormat="1" ht="14.25" customHeight="1">
      <c r="B168" s="321" t="s">
        <v>178</v>
      </c>
      <c r="C168" s="307">
        <v>514</v>
      </c>
      <c r="D168" s="307">
        <v>971</v>
      </c>
      <c r="E168" s="307">
        <v>408</v>
      </c>
      <c r="F168" s="307">
        <v>563</v>
      </c>
      <c r="G168" s="445">
        <v>510</v>
      </c>
      <c r="H168" s="446">
        <v>979</v>
      </c>
      <c r="I168" s="442">
        <f t="shared" si="28"/>
        <v>4</v>
      </c>
      <c r="J168" s="442">
        <f t="shared" si="29"/>
        <v>-8</v>
      </c>
      <c r="K168" s="438">
        <f t="shared" si="30"/>
        <v>0.7843137254901933</v>
      </c>
      <c r="L168" s="438">
        <f t="shared" si="31"/>
        <v>-0.8171603677221668</v>
      </c>
    </row>
    <row r="169" spans="2:12" s="306" customFormat="1" ht="14.25" customHeight="1">
      <c r="B169" s="321" t="s">
        <v>179</v>
      </c>
      <c r="C169" s="307">
        <v>200</v>
      </c>
      <c r="D169" s="307">
        <v>423</v>
      </c>
      <c r="E169" s="307">
        <v>171</v>
      </c>
      <c r="F169" s="307">
        <v>252</v>
      </c>
      <c r="G169" s="445">
        <v>201</v>
      </c>
      <c r="H169" s="446">
        <v>415</v>
      </c>
      <c r="I169" s="442">
        <f t="shared" si="28"/>
        <v>-1</v>
      </c>
      <c r="J169" s="442">
        <f t="shared" si="29"/>
        <v>8</v>
      </c>
      <c r="K169" s="438">
        <f t="shared" si="30"/>
        <v>-0.4975124378109399</v>
      </c>
      <c r="L169" s="438">
        <f t="shared" si="31"/>
        <v>1.9277108433734895</v>
      </c>
    </row>
    <row r="170" spans="2:12" s="306" customFormat="1" ht="14.25" customHeight="1">
      <c r="B170" s="321" t="s">
        <v>180</v>
      </c>
      <c r="C170" s="307">
        <v>149</v>
      </c>
      <c r="D170" s="307">
        <v>294</v>
      </c>
      <c r="E170" s="307">
        <v>124</v>
      </c>
      <c r="F170" s="307">
        <v>170</v>
      </c>
      <c r="G170" s="445">
        <v>152</v>
      </c>
      <c r="H170" s="446">
        <v>297</v>
      </c>
      <c r="I170" s="442">
        <f t="shared" si="28"/>
        <v>-3</v>
      </c>
      <c r="J170" s="442">
        <f t="shared" si="29"/>
        <v>-3</v>
      </c>
      <c r="K170" s="438">
        <f t="shared" si="30"/>
        <v>-1.973684210526315</v>
      </c>
      <c r="L170" s="438">
        <f t="shared" si="31"/>
        <v>-1.0101010101010104</v>
      </c>
    </row>
    <row r="171" spans="2:12" s="306" customFormat="1" ht="14.25" customHeight="1">
      <c r="B171" s="321" t="s">
        <v>181</v>
      </c>
      <c r="C171" s="307">
        <v>160</v>
      </c>
      <c r="D171" s="307">
        <v>267</v>
      </c>
      <c r="E171" s="307">
        <v>109</v>
      </c>
      <c r="F171" s="307">
        <v>158</v>
      </c>
      <c r="G171" s="445">
        <v>167</v>
      </c>
      <c r="H171" s="446">
        <v>291</v>
      </c>
      <c r="I171" s="442">
        <f t="shared" si="28"/>
        <v>-7</v>
      </c>
      <c r="J171" s="442">
        <f t="shared" si="29"/>
        <v>-24</v>
      </c>
      <c r="K171" s="438">
        <f t="shared" si="30"/>
        <v>-4.191616766467064</v>
      </c>
      <c r="L171" s="438">
        <f t="shared" si="31"/>
        <v>-8.24742268041237</v>
      </c>
    </row>
    <row r="172" spans="2:12" s="306" customFormat="1" ht="14.25" customHeight="1">
      <c r="B172" s="321" t="s">
        <v>182</v>
      </c>
      <c r="C172" s="307">
        <v>122</v>
      </c>
      <c r="D172" s="307">
        <v>249</v>
      </c>
      <c r="E172" s="307">
        <v>110</v>
      </c>
      <c r="F172" s="307">
        <v>139</v>
      </c>
      <c r="G172" s="445">
        <v>124</v>
      </c>
      <c r="H172" s="446">
        <v>259</v>
      </c>
      <c r="I172" s="442">
        <f t="shared" si="28"/>
        <v>-2</v>
      </c>
      <c r="J172" s="442">
        <f t="shared" si="29"/>
        <v>-10</v>
      </c>
      <c r="K172" s="438">
        <f t="shared" si="30"/>
        <v>-1.6129032258064484</v>
      </c>
      <c r="L172" s="438">
        <f t="shared" si="31"/>
        <v>-3.8610038610038657</v>
      </c>
    </row>
    <row r="173" spans="2:12" s="306" customFormat="1" ht="14.25" customHeight="1">
      <c r="B173" s="321" t="s">
        <v>183</v>
      </c>
      <c r="C173" s="307">
        <v>144</v>
      </c>
      <c r="D173" s="307">
        <v>291</v>
      </c>
      <c r="E173" s="307">
        <v>132</v>
      </c>
      <c r="F173" s="307">
        <v>159</v>
      </c>
      <c r="G173" s="445">
        <v>151</v>
      </c>
      <c r="H173" s="446">
        <v>310</v>
      </c>
      <c r="I173" s="442">
        <f t="shared" si="28"/>
        <v>-7</v>
      </c>
      <c r="J173" s="442">
        <f t="shared" si="29"/>
        <v>-19</v>
      </c>
      <c r="K173" s="438">
        <f t="shared" si="30"/>
        <v>-4.63576158940397</v>
      </c>
      <c r="L173" s="438">
        <f t="shared" si="31"/>
        <v>-6.1290322580645125</v>
      </c>
    </row>
    <row r="174" spans="2:12" s="306" customFormat="1" ht="14.25" customHeight="1">
      <c r="B174" s="321" t="s">
        <v>184</v>
      </c>
      <c r="C174" s="307">
        <v>347</v>
      </c>
      <c r="D174" s="307">
        <v>622</v>
      </c>
      <c r="E174" s="307">
        <v>263</v>
      </c>
      <c r="F174" s="307">
        <v>359</v>
      </c>
      <c r="G174" s="445">
        <v>345</v>
      </c>
      <c r="H174" s="446">
        <v>619</v>
      </c>
      <c r="I174" s="442">
        <f t="shared" si="28"/>
        <v>2</v>
      </c>
      <c r="J174" s="442">
        <f t="shared" si="29"/>
        <v>3</v>
      </c>
      <c r="K174" s="438">
        <f t="shared" si="30"/>
        <v>0.5797101449275317</v>
      </c>
      <c r="L174" s="438">
        <f t="shared" si="31"/>
        <v>0.4846526655896639</v>
      </c>
    </row>
    <row r="175" spans="2:12" s="306" customFormat="1" ht="14.25" customHeight="1">
      <c r="B175" s="321" t="s">
        <v>185</v>
      </c>
      <c r="C175" s="307">
        <v>719</v>
      </c>
      <c r="D175" s="307">
        <v>1570</v>
      </c>
      <c r="E175" s="307">
        <v>744</v>
      </c>
      <c r="F175" s="307">
        <v>826</v>
      </c>
      <c r="G175" s="445">
        <v>739</v>
      </c>
      <c r="H175" s="446">
        <v>1621</v>
      </c>
      <c r="I175" s="442">
        <f t="shared" si="28"/>
        <v>-20</v>
      </c>
      <c r="J175" s="442">
        <f t="shared" si="29"/>
        <v>-51</v>
      </c>
      <c r="K175" s="438">
        <f t="shared" si="30"/>
        <v>-2.706359945872805</v>
      </c>
      <c r="L175" s="438">
        <f t="shared" si="31"/>
        <v>-3.1462060456508283</v>
      </c>
    </row>
    <row r="176" spans="2:12" s="306" customFormat="1" ht="14.25" customHeight="1">
      <c r="B176" s="321" t="s">
        <v>186</v>
      </c>
      <c r="C176" s="307">
        <v>135</v>
      </c>
      <c r="D176" s="307">
        <v>334</v>
      </c>
      <c r="E176" s="307">
        <v>153</v>
      </c>
      <c r="F176" s="307">
        <v>181</v>
      </c>
      <c r="G176" s="445">
        <v>141</v>
      </c>
      <c r="H176" s="446">
        <v>350</v>
      </c>
      <c r="I176" s="442">
        <f t="shared" si="28"/>
        <v>-6</v>
      </c>
      <c r="J176" s="442">
        <f t="shared" si="29"/>
        <v>-16</v>
      </c>
      <c r="K176" s="438">
        <f t="shared" si="30"/>
        <v>-4.255319148936167</v>
      </c>
      <c r="L176" s="438">
        <f t="shared" si="31"/>
        <v>-4.571428571428569</v>
      </c>
    </row>
    <row r="177" spans="2:12" s="306" customFormat="1" ht="14.25" customHeight="1">
      <c r="B177" s="321" t="s">
        <v>187</v>
      </c>
      <c r="C177" s="307">
        <v>126</v>
      </c>
      <c r="D177" s="307">
        <v>291</v>
      </c>
      <c r="E177" s="307">
        <v>137</v>
      </c>
      <c r="F177" s="307">
        <v>154</v>
      </c>
      <c r="G177" s="445">
        <v>123</v>
      </c>
      <c r="H177" s="446">
        <v>305</v>
      </c>
      <c r="I177" s="442">
        <f t="shared" si="28"/>
        <v>3</v>
      </c>
      <c r="J177" s="442">
        <f t="shared" si="29"/>
        <v>-14</v>
      </c>
      <c r="K177" s="438">
        <f t="shared" si="30"/>
        <v>2.439024390243901</v>
      </c>
      <c r="L177" s="438">
        <f t="shared" si="31"/>
        <v>-4.590163934426229</v>
      </c>
    </row>
    <row r="178" spans="1:12" s="306" customFormat="1" ht="3.75" customHeight="1">
      <c r="A178" s="327"/>
      <c r="B178" s="342"/>
      <c r="C178" s="327"/>
      <c r="D178" s="327"/>
      <c r="E178" s="327"/>
      <c r="F178" s="327"/>
      <c r="G178" s="327"/>
      <c r="H178" s="329"/>
      <c r="I178" s="346"/>
      <c r="J178" s="346"/>
      <c r="K178" s="363"/>
      <c r="L178" s="363"/>
    </row>
    <row r="179" spans="1:12" s="306" customFormat="1" ht="15" customHeight="1">
      <c r="A179" s="307"/>
      <c r="B179" s="322"/>
      <c r="C179" s="307"/>
      <c r="D179" s="307"/>
      <c r="E179" s="307"/>
      <c r="F179" s="307"/>
      <c r="G179" s="307"/>
      <c r="H179" s="324"/>
      <c r="I179" s="355"/>
      <c r="J179" s="355"/>
      <c r="K179" s="369"/>
      <c r="L179" s="369"/>
    </row>
    <row r="180" spans="1:13" s="335" customFormat="1" ht="18" customHeight="1">
      <c r="A180" s="333"/>
      <c r="B180" s="334"/>
      <c r="C180" s="332"/>
      <c r="D180" s="332"/>
      <c r="E180" s="332"/>
      <c r="F180" s="332"/>
      <c r="G180" s="332"/>
      <c r="H180" s="332"/>
      <c r="I180" s="353"/>
      <c r="J180" s="353"/>
      <c r="K180" s="365"/>
      <c r="L180" s="372" t="s">
        <v>92</v>
      </c>
      <c r="M180" s="305"/>
    </row>
    <row r="181" spans="1:13" s="335" customFormat="1" ht="12" customHeight="1">
      <c r="A181" s="333"/>
      <c r="B181" s="334"/>
      <c r="C181" s="332"/>
      <c r="D181" s="332"/>
      <c r="E181" s="332"/>
      <c r="F181" s="332"/>
      <c r="G181" s="332"/>
      <c r="H181" s="332"/>
      <c r="I181" s="353"/>
      <c r="J181" s="353"/>
      <c r="K181" s="365"/>
      <c r="L181" s="366"/>
      <c r="M181" s="305"/>
    </row>
    <row r="182" spans="1:13" s="335" customFormat="1" ht="12" customHeight="1">
      <c r="A182" s="333"/>
      <c r="B182" s="334"/>
      <c r="C182" s="332"/>
      <c r="D182" s="332"/>
      <c r="E182" s="332"/>
      <c r="F182" s="332"/>
      <c r="G182" s="332"/>
      <c r="H182" s="332"/>
      <c r="I182" s="353"/>
      <c r="J182" s="353"/>
      <c r="K182" s="365"/>
      <c r="L182" s="366"/>
      <c r="M182" s="305"/>
    </row>
    <row r="183" spans="1:12" ht="3.75" customHeight="1">
      <c r="A183" s="336"/>
      <c r="B183" s="337"/>
      <c r="C183" s="327"/>
      <c r="D183" s="327"/>
      <c r="E183" s="327"/>
      <c r="F183" s="327"/>
      <c r="G183" s="327"/>
      <c r="H183" s="327"/>
      <c r="I183" s="354"/>
      <c r="J183" s="354"/>
      <c r="K183" s="368"/>
      <c r="L183" s="368"/>
    </row>
    <row r="184" spans="1:12" ht="18.75" customHeight="1">
      <c r="A184" s="308"/>
      <c r="B184" s="309" t="s">
        <v>39</v>
      </c>
      <c r="C184" s="562" t="s">
        <v>753</v>
      </c>
      <c r="D184" s="562"/>
      <c r="E184" s="562"/>
      <c r="F184" s="563"/>
      <c r="G184" s="564">
        <v>17</v>
      </c>
      <c r="H184" s="565"/>
      <c r="I184" s="566" t="s">
        <v>40</v>
      </c>
      <c r="J184" s="566"/>
      <c r="K184" s="567" t="s">
        <v>675</v>
      </c>
      <c r="L184" s="568"/>
    </row>
    <row r="185" spans="1:12" ht="18.75" customHeight="1">
      <c r="A185" s="310" t="s">
        <v>41</v>
      </c>
      <c r="B185" s="311"/>
      <c r="C185" s="312" t="s">
        <v>42</v>
      </c>
      <c r="D185" s="313" t="s">
        <v>0</v>
      </c>
      <c r="E185" s="313" t="s">
        <v>43</v>
      </c>
      <c r="F185" s="313" t="s">
        <v>44</v>
      </c>
      <c r="G185" s="312" t="s">
        <v>42</v>
      </c>
      <c r="H185" s="313" t="s">
        <v>0</v>
      </c>
      <c r="I185" s="350" t="s">
        <v>42</v>
      </c>
      <c r="J185" s="350" t="s">
        <v>0</v>
      </c>
      <c r="K185" s="360" t="s">
        <v>42</v>
      </c>
      <c r="L185" s="361" t="s">
        <v>0</v>
      </c>
    </row>
    <row r="186" spans="1:12" ht="3" customHeight="1">
      <c r="A186" s="314"/>
      <c r="B186" s="315"/>
      <c r="C186" s="317"/>
      <c r="D186" s="317"/>
      <c r="E186" s="317"/>
      <c r="F186" s="317"/>
      <c r="G186" s="317"/>
      <c r="H186" s="317"/>
      <c r="I186" s="351"/>
      <c r="J186" s="351"/>
      <c r="K186" s="362"/>
      <c r="L186" s="362"/>
    </row>
    <row r="187" spans="2:12" s="306" customFormat="1" ht="14.25" customHeight="1">
      <c r="B187" s="321" t="s">
        <v>188</v>
      </c>
      <c r="C187" s="307">
        <v>289</v>
      </c>
      <c r="D187" s="307">
        <v>760</v>
      </c>
      <c r="E187" s="307">
        <v>369</v>
      </c>
      <c r="F187" s="307">
        <v>391</v>
      </c>
      <c r="G187" s="445">
        <v>283</v>
      </c>
      <c r="H187" s="446">
        <v>752</v>
      </c>
      <c r="I187" s="442">
        <f aca="true" t="shared" si="32" ref="I187:I218">C187-G187</f>
        <v>6</v>
      </c>
      <c r="J187" s="442">
        <f aca="true" t="shared" si="33" ref="J187:J218">D187-H187</f>
        <v>8</v>
      </c>
      <c r="K187" s="438">
        <f aca="true" t="shared" si="34" ref="K187:K218">C187/G187*100-100</f>
        <v>2.1201413427561704</v>
      </c>
      <c r="L187" s="438">
        <f aca="true" t="shared" si="35" ref="L187:L218">D187/H187*100-100</f>
        <v>1.0638297872340559</v>
      </c>
    </row>
    <row r="188" spans="2:12" s="306" customFormat="1" ht="14.25" customHeight="1">
      <c r="B188" s="321" t="s">
        <v>189</v>
      </c>
      <c r="C188" s="307">
        <v>690</v>
      </c>
      <c r="D188" s="307">
        <v>1717</v>
      </c>
      <c r="E188" s="307">
        <v>826</v>
      </c>
      <c r="F188" s="307">
        <v>891</v>
      </c>
      <c r="G188" s="445">
        <v>686</v>
      </c>
      <c r="H188" s="446">
        <v>1693</v>
      </c>
      <c r="I188" s="442">
        <f t="shared" si="32"/>
        <v>4</v>
      </c>
      <c r="J188" s="442">
        <f t="shared" si="33"/>
        <v>24</v>
      </c>
      <c r="K188" s="438">
        <f t="shared" si="34"/>
        <v>0.5830903790087376</v>
      </c>
      <c r="L188" s="438">
        <f t="shared" si="35"/>
        <v>1.4176018901358418</v>
      </c>
    </row>
    <row r="189" spans="2:12" s="306" customFormat="1" ht="14.25" customHeight="1">
      <c r="B189" s="321" t="s">
        <v>190</v>
      </c>
      <c r="C189" s="307">
        <v>616</v>
      </c>
      <c r="D189" s="307">
        <v>1568</v>
      </c>
      <c r="E189" s="307">
        <v>730</v>
      </c>
      <c r="F189" s="307">
        <v>838</v>
      </c>
      <c r="G189" s="445">
        <v>619</v>
      </c>
      <c r="H189" s="446">
        <v>1595</v>
      </c>
      <c r="I189" s="442">
        <f t="shared" si="32"/>
        <v>-3</v>
      </c>
      <c r="J189" s="442">
        <f t="shared" si="33"/>
        <v>-27</v>
      </c>
      <c r="K189" s="438">
        <f t="shared" si="34"/>
        <v>-0.4846526655896639</v>
      </c>
      <c r="L189" s="438">
        <f t="shared" si="35"/>
        <v>-1.6927899686520362</v>
      </c>
    </row>
    <row r="190" spans="2:12" s="306" customFormat="1" ht="14.25" customHeight="1">
      <c r="B190" s="321" t="s">
        <v>191</v>
      </c>
      <c r="C190" s="307">
        <v>453</v>
      </c>
      <c r="D190" s="307">
        <v>1032</v>
      </c>
      <c r="E190" s="307">
        <v>478</v>
      </c>
      <c r="F190" s="307">
        <v>554</v>
      </c>
      <c r="G190" s="445">
        <v>454</v>
      </c>
      <c r="H190" s="446">
        <v>1039</v>
      </c>
      <c r="I190" s="442">
        <f t="shared" si="32"/>
        <v>-1</v>
      </c>
      <c r="J190" s="442">
        <f t="shared" si="33"/>
        <v>-7</v>
      </c>
      <c r="K190" s="438">
        <f t="shared" si="34"/>
        <v>-0.22026431718062156</v>
      </c>
      <c r="L190" s="438">
        <f t="shared" si="35"/>
        <v>-0.6737247353224234</v>
      </c>
    </row>
    <row r="191" spans="2:12" s="306" customFormat="1" ht="14.25" customHeight="1">
      <c r="B191" s="321" t="s">
        <v>192</v>
      </c>
      <c r="C191" s="307">
        <v>645</v>
      </c>
      <c r="D191" s="307">
        <v>1342</v>
      </c>
      <c r="E191" s="307">
        <v>614</v>
      </c>
      <c r="F191" s="307">
        <v>728</v>
      </c>
      <c r="G191" s="445">
        <v>659</v>
      </c>
      <c r="H191" s="446">
        <v>1383</v>
      </c>
      <c r="I191" s="442">
        <f t="shared" si="32"/>
        <v>-14</v>
      </c>
      <c r="J191" s="442">
        <f t="shared" si="33"/>
        <v>-41</v>
      </c>
      <c r="K191" s="438">
        <f t="shared" si="34"/>
        <v>-2.1244309559939296</v>
      </c>
      <c r="L191" s="438">
        <f t="shared" si="35"/>
        <v>-2.964569775849597</v>
      </c>
    </row>
    <row r="192" spans="2:12" s="306" customFormat="1" ht="14.25" customHeight="1">
      <c r="B192" s="321" t="s">
        <v>193</v>
      </c>
      <c r="C192" s="307">
        <v>289</v>
      </c>
      <c r="D192" s="307">
        <v>667</v>
      </c>
      <c r="E192" s="307">
        <v>306</v>
      </c>
      <c r="F192" s="307">
        <v>361</v>
      </c>
      <c r="G192" s="445">
        <v>278</v>
      </c>
      <c r="H192" s="446">
        <v>634</v>
      </c>
      <c r="I192" s="442">
        <f t="shared" si="32"/>
        <v>11</v>
      </c>
      <c r="J192" s="442">
        <f t="shared" si="33"/>
        <v>33</v>
      </c>
      <c r="K192" s="438">
        <f t="shared" si="34"/>
        <v>3.9568345323741028</v>
      </c>
      <c r="L192" s="438">
        <f t="shared" si="35"/>
        <v>5.205047318611975</v>
      </c>
    </row>
    <row r="193" spans="2:12" s="306" customFormat="1" ht="14.25" customHeight="1">
      <c r="B193" s="321" t="s">
        <v>194</v>
      </c>
      <c r="C193" s="307">
        <v>259</v>
      </c>
      <c r="D193" s="307">
        <v>554</v>
      </c>
      <c r="E193" s="307">
        <v>243</v>
      </c>
      <c r="F193" s="307">
        <v>311</v>
      </c>
      <c r="G193" s="445">
        <v>263</v>
      </c>
      <c r="H193" s="446">
        <v>570</v>
      </c>
      <c r="I193" s="442">
        <f t="shared" si="32"/>
        <v>-4</v>
      </c>
      <c r="J193" s="442">
        <f t="shared" si="33"/>
        <v>-16</v>
      </c>
      <c r="K193" s="438">
        <f t="shared" si="34"/>
        <v>-1.5209125475285248</v>
      </c>
      <c r="L193" s="438">
        <f t="shared" si="35"/>
        <v>-2.8070175438596436</v>
      </c>
    </row>
    <row r="194" spans="2:12" s="306" customFormat="1" ht="14.25" customHeight="1">
      <c r="B194" s="321" t="s">
        <v>195</v>
      </c>
      <c r="C194" s="307">
        <v>194</v>
      </c>
      <c r="D194" s="307">
        <v>374</v>
      </c>
      <c r="E194" s="307">
        <v>172</v>
      </c>
      <c r="F194" s="307">
        <v>202</v>
      </c>
      <c r="G194" s="445">
        <v>206</v>
      </c>
      <c r="H194" s="446">
        <v>402</v>
      </c>
      <c r="I194" s="442">
        <f t="shared" si="32"/>
        <v>-12</v>
      </c>
      <c r="J194" s="442">
        <f t="shared" si="33"/>
        <v>-28</v>
      </c>
      <c r="K194" s="438">
        <f t="shared" si="34"/>
        <v>-5.825242718446603</v>
      </c>
      <c r="L194" s="438">
        <f t="shared" si="35"/>
        <v>-6.96517412935323</v>
      </c>
    </row>
    <row r="195" spans="2:12" s="306" customFormat="1" ht="14.25" customHeight="1">
      <c r="B195" s="321" t="s">
        <v>196</v>
      </c>
      <c r="C195" s="307">
        <v>744</v>
      </c>
      <c r="D195" s="307">
        <v>1954</v>
      </c>
      <c r="E195" s="307">
        <v>940</v>
      </c>
      <c r="F195" s="307">
        <v>1014</v>
      </c>
      <c r="G195" s="445">
        <v>741</v>
      </c>
      <c r="H195" s="446">
        <v>1963</v>
      </c>
      <c r="I195" s="442">
        <f t="shared" si="32"/>
        <v>3</v>
      </c>
      <c r="J195" s="442">
        <f t="shared" si="33"/>
        <v>-9</v>
      </c>
      <c r="K195" s="438">
        <f t="shared" si="34"/>
        <v>0.40485829959513353</v>
      </c>
      <c r="L195" s="438">
        <f t="shared" si="35"/>
        <v>-0.4584819154355557</v>
      </c>
    </row>
    <row r="196" spans="2:12" s="306" customFormat="1" ht="14.25" customHeight="1">
      <c r="B196" s="321" t="s">
        <v>197</v>
      </c>
      <c r="C196" s="307">
        <v>522</v>
      </c>
      <c r="D196" s="307">
        <v>1559</v>
      </c>
      <c r="E196" s="307">
        <v>755</v>
      </c>
      <c r="F196" s="307">
        <v>804</v>
      </c>
      <c r="G196" s="445">
        <v>514</v>
      </c>
      <c r="H196" s="446">
        <v>1548</v>
      </c>
      <c r="I196" s="442">
        <f t="shared" si="32"/>
        <v>8</v>
      </c>
      <c r="J196" s="442">
        <f t="shared" si="33"/>
        <v>11</v>
      </c>
      <c r="K196" s="438">
        <f t="shared" si="34"/>
        <v>1.5564202334630295</v>
      </c>
      <c r="L196" s="438">
        <f t="shared" si="35"/>
        <v>0.7105943152454728</v>
      </c>
    </row>
    <row r="197" spans="2:12" s="306" customFormat="1" ht="14.25" customHeight="1">
      <c r="B197" s="321" t="s">
        <v>198</v>
      </c>
      <c r="C197" s="307">
        <v>67</v>
      </c>
      <c r="D197" s="307">
        <v>192</v>
      </c>
      <c r="E197" s="307">
        <v>92</v>
      </c>
      <c r="F197" s="307">
        <v>100</v>
      </c>
      <c r="G197" s="445">
        <v>69</v>
      </c>
      <c r="H197" s="446">
        <v>194</v>
      </c>
      <c r="I197" s="442">
        <f t="shared" si="32"/>
        <v>-2</v>
      </c>
      <c r="J197" s="442">
        <f t="shared" si="33"/>
        <v>-2</v>
      </c>
      <c r="K197" s="438">
        <f t="shared" si="34"/>
        <v>-2.898550724637687</v>
      </c>
      <c r="L197" s="438">
        <f t="shared" si="35"/>
        <v>-1.0309278350515427</v>
      </c>
    </row>
    <row r="198" spans="2:12" s="306" customFormat="1" ht="14.25" customHeight="1">
      <c r="B198" s="321" t="s">
        <v>199</v>
      </c>
      <c r="C198" s="307">
        <v>33</v>
      </c>
      <c r="D198" s="307">
        <v>92</v>
      </c>
      <c r="E198" s="307">
        <v>41</v>
      </c>
      <c r="F198" s="307">
        <v>51</v>
      </c>
      <c r="G198" s="445">
        <v>33</v>
      </c>
      <c r="H198" s="446">
        <v>91</v>
      </c>
      <c r="I198" s="442">
        <f t="shared" si="32"/>
        <v>0</v>
      </c>
      <c r="J198" s="442">
        <f t="shared" si="33"/>
        <v>1</v>
      </c>
      <c r="K198" s="438">
        <f t="shared" si="34"/>
        <v>0</v>
      </c>
      <c r="L198" s="438">
        <f t="shared" si="35"/>
        <v>1.098901098901095</v>
      </c>
    </row>
    <row r="199" spans="2:12" s="306" customFormat="1" ht="14.25" customHeight="1">
      <c r="B199" s="321" t="s">
        <v>200</v>
      </c>
      <c r="C199" s="307">
        <v>3177</v>
      </c>
      <c r="D199" s="307">
        <v>7349</v>
      </c>
      <c r="E199" s="307">
        <v>3407</v>
      </c>
      <c r="F199" s="307">
        <v>3942</v>
      </c>
      <c r="G199" s="445">
        <v>3155</v>
      </c>
      <c r="H199" s="446">
        <v>7392</v>
      </c>
      <c r="I199" s="442">
        <f t="shared" si="32"/>
        <v>22</v>
      </c>
      <c r="J199" s="442">
        <f t="shared" si="33"/>
        <v>-43</v>
      </c>
      <c r="K199" s="438">
        <f t="shared" si="34"/>
        <v>0.6973058637083938</v>
      </c>
      <c r="L199" s="438">
        <f t="shared" si="35"/>
        <v>-0.5817099567099575</v>
      </c>
    </row>
    <row r="200" spans="2:12" s="306" customFormat="1" ht="14.25" customHeight="1">
      <c r="B200" s="321" t="s">
        <v>201</v>
      </c>
      <c r="C200" s="307">
        <v>349</v>
      </c>
      <c r="D200" s="307">
        <v>803</v>
      </c>
      <c r="E200" s="307">
        <v>371</v>
      </c>
      <c r="F200" s="307">
        <v>432</v>
      </c>
      <c r="G200" s="445">
        <v>354</v>
      </c>
      <c r="H200" s="446">
        <v>815</v>
      </c>
      <c r="I200" s="442">
        <f t="shared" si="32"/>
        <v>-5</v>
      </c>
      <c r="J200" s="442">
        <f t="shared" si="33"/>
        <v>-12</v>
      </c>
      <c r="K200" s="438">
        <f t="shared" si="34"/>
        <v>-1.4124293785310726</v>
      </c>
      <c r="L200" s="438">
        <f t="shared" si="35"/>
        <v>-1.4723926380368084</v>
      </c>
    </row>
    <row r="201" spans="2:12" s="306" customFormat="1" ht="14.25" customHeight="1">
      <c r="B201" s="321" t="s">
        <v>202</v>
      </c>
      <c r="C201" s="307">
        <v>498</v>
      </c>
      <c r="D201" s="307">
        <v>1121</v>
      </c>
      <c r="E201" s="307">
        <v>502</v>
      </c>
      <c r="F201" s="307">
        <v>619</v>
      </c>
      <c r="G201" s="445">
        <v>510</v>
      </c>
      <c r="H201" s="446">
        <v>1162</v>
      </c>
      <c r="I201" s="442">
        <f t="shared" si="32"/>
        <v>-12</v>
      </c>
      <c r="J201" s="442">
        <f t="shared" si="33"/>
        <v>-41</v>
      </c>
      <c r="K201" s="438">
        <f t="shared" si="34"/>
        <v>-2.352941176470594</v>
      </c>
      <c r="L201" s="438">
        <f t="shared" si="35"/>
        <v>-3.5283993115318424</v>
      </c>
    </row>
    <row r="202" spans="1:12" s="306" customFormat="1" ht="14.25" customHeight="1">
      <c r="A202" s="318" t="s">
        <v>203</v>
      </c>
      <c r="B202" s="319"/>
      <c r="C202" s="320">
        <f aca="true" t="shared" si="36" ref="C202:H202">SUM(C203:C235,C246:C254)</f>
        <v>15102</v>
      </c>
      <c r="D202" s="320">
        <f t="shared" si="36"/>
        <v>30619</v>
      </c>
      <c r="E202" s="320">
        <f t="shared" si="36"/>
        <v>14131</v>
      </c>
      <c r="F202" s="320">
        <f t="shared" si="36"/>
        <v>16488</v>
      </c>
      <c r="G202" s="448">
        <f t="shared" si="36"/>
        <v>15190</v>
      </c>
      <c r="H202" s="448">
        <f t="shared" si="36"/>
        <v>30966</v>
      </c>
      <c r="I202" s="441">
        <f t="shared" si="32"/>
        <v>-88</v>
      </c>
      <c r="J202" s="441">
        <f t="shared" si="33"/>
        <v>-347</v>
      </c>
      <c r="K202" s="439">
        <f t="shared" si="34"/>
        <v>-0.5793285055957824</v>
      </c>
      <c r="L202" s="439">
        <f t="shared" si="35"/>
        <v>-1.1205838661758065</v>
      </c>
    </row>
    <row r="203" spans="2:12" s="306" customFormat="1" ht="14.25" customHeight="1">
      <c r="B203" s="321" t="s">
        <v>204</v>
      </c>
      <c r="C203" s="307">
        <v>268</v>
      </c>
      <c r="D203" s="307">
        <v>505</v>
      </c>
      <c r="E203" s="307">
        <v>220</v>
      </c>
      <c r="F203" s="307">
        <v>285</v>
      </c>
      <c r="G203" s="445">
        <v>264</v>
      </c>
      <c r="H203" s="446">
        <v>501</v>
      </c>
      <c r="I203" s="442">
        <f t="shared" si="32"/>
        <v>4</v>
      </c>
      <c r="J203" s="442">
        <f t="shared" si="33"/>
        <v>4</v>
      </c>
      <c r="K203" s="438">
        <f t="shared" si="34"/>
        <v>1.5151515151515156</v>
      </c>
      <c r="L203" s="438">
        <f t="shared" si="35"/>
        <v>0.7984031936127707</v>
      </c>
    </row>
    <row r="204" spans="2:12" s="306" customFormat="1" ht="14.25" customHeight="1">
      <c r="B204" s="321" t="s">
        <v>205</v>
      </c>
      <c r="C204" s="307">
        <v>468</v>
      </c>
      <c r="D204" s="307">
        <v>836</v>
      </c>
      <c r="E204" s="307">
        <v>374</v>
      </c>
      <c r="F204" s="307">
        <v>462</v>
      </c>
      <c r="G204" s="445">
        <v>466</v>
      </c>
      <c r="H204" s="446">
        <v>850</v>
      </c>
      <c r="I204" s="442">
        <f t="shared" si="32"/>
        <v>2</v>
      </c>
      <c r="J204" s="442">
        <f t="shared" si="33"/>
        <v>-14</v>
      </c>
      <c r="K204" s="438">
        <f t="shared" si="34"/>
        <v>0.4291845493562363</v>
      </c>
      <c r="L204" s="438">
        <f t="shared" si="35"/>
        <v>-1.647058823529406</v>
      </c>
    </row>
    <row r="205" spans="2:12" s="306" customFormat="1" ht="14.25" customHeight="1">
      <c r="B205" s="321" t="s">
        <v>206</v>
      </c>
      <c r="C205" s="307">
        <v>616</v>
      </c>
      <c r="D205" s="307">
        <v>1281</v>
      </c>
      <c r="E205" s="307">
        <v>593</v>
      </c>
      <c r="F205" s="307">
        <v>688</v>
      </c>
      <c r="G205" s="445">
        <v>623</v>
      </c>
      <c r="H205" s="446">
        <v>1294</v>
      </c>
      <c r="I205" s="442">
        <f t="shared" si="32"/>
        <v>-7</v>
      </c>
      <c r="J205" s="442">
        <f t="shared" si="33"/>
        <v>-13</v>
      </c>
      <c r="K205" s="438">
        <f t="shared" si="34"/>
        <v>-1.1235955056179847</v>
      </c>
      <c r="L205" s="438">
        <f t="shared" si="35"/>
        <v>-1.0046367851622762</v>
      </c>
    </row>
    <row r="206" spans="2:12" s="306" customFormat="1" ht="14.25" customHeight="1">
      <c r="B206" s="321" t="s">
        <v>207</v>
      </c>
      <c r="C206" s="307">
        <v>253</v>
      </c>
      <c r="D206" s="307">
        <v>511</v>
      </c>
      <c r="E206" s="307">
        <v>242</v>
      </c>
      <c r="F206" s="307">
        <v>269</v>
      </c>
      <c r="G206" s="445">
        <v>254</v>
      </c>
      <c r="H206" s="446">
        <v>522</v>
      </c>
      <c r="I206" s="442">
        <f t="shared" si="32"/>
        <v>-1</v>
      </c>
      <c r="J206" s="442">
        <f t="shared" si="33"/>
        <v>-11</v>
      </c>
      <c r="K206" s="438">
        <f t="shared" si="34"/>
        <v>-0.39370078740157055</v>
      </c>
      <c r="L206" s="438">
        <f t="shared" si="35"/>
        <v>-2.107279693486589</v>
      </c>
    </row>
    <row r="207" spans="2:12" s="306" customFormat="1" ht="14.25" customHeight="1">
      <c r="B207" s="321" t="s">
        <v>208</v>
      </c>
      <c r="C207" s="307">
        <v>324</v>
      </c>
      <c r="D207" s="307">
        <v>759</v>
      </c>
      <c r="E207" s="307">
        <v>359</v>
      </c>
      <c r="F207" s="307">
        <v>400</v>
      </c>
      <c r="G207" s="445">
        <v>329</v>
      </c>
      <c r="H207" s="446">
        <v>768</v>
      </c>
      <c r="I207" s="442">
        <f t="shared" si="32"/>
        <v>-5</v>
      </c>
      <c r="J207" s="442">
        <f t="shared" si="33"/>
        <v>-9</v>
      </c>
      <c r="K207" s="438">
        <f t="shared" si="34"/>
        <v>-1.5197568389057778</v>
      </c>
      <c r="L207" s="438">
        <f t="shared" si="35"/>
        <v>-1.171875</v>
      </c>
    </row>
    <row r="208" spans="2:12" s="306" customFormat="1" ht="14.25" customHeight="1">
      <c r="B208" s="321" t="s">
        <v>209</v>
      </c>
      <c r="C208" s="307">
        <v>470</v>
      </c>
      <c r="D208" s="307">
        <v>1104</v>
      </c>
      <c r="E208" s="307">
        <v>491</v>
      </c>
      <c r="F208" s="307">
        <v>613</v>
      </c>
      <c r="G208" s="445">
        <v>482</v>
      </c>
      <c r="H208" s="446">
        <v>1111</v>
      </c>
      <c r="I208" s="442">
        <f t="shared" si="32"/>
        <v>-12</v>
      </c>
      <c r="J208" s="442">
        <f t="shared" si="33"/>
        <v>-7</v>
      </c>
      <c r="K208" s="438">
        <f t="shared" si="34"/>
        <v>-2.489626556016603</v>
      </c>
      <c r="L208" s="438">
        <f t="shared" si="35"/>
        <v>-0.630063006300631</v>
      </c>
    </row>
    <row r="209" spans="2:12" s="306" customFormat="1" ht="14.25" customHeight="1">
      <c r="B209" s="321" t="s">
        <v>210</v>
      </c>
      <c r="C209" s="307">
        <v>366</v>
      </c>
      <c r="D209" s="307">
        <v>854</v>
      </c>
      <c r="E209" s="307">
        <v>392</v>
      </c>
      <c r="F209" s="307">
        <v>462</v>
      </c>
      <c r="G209" s="445">
        <v>379</v>
      </c>
      <c r="H209" s="446">
        <v>872</v>
      </c>
      <c r="I209" s="442">
        <f t="shared" si="32"/>
        <v>-13</v>
      </c>
      <c r="J209" s="442">
        <f t="shared" si="33"/>
        <v>-18</v>
      </c>
      <c r="K209" s="438">
        <f t="shared" si="34"/>
        <v>-3.4300791556728285</v>
      </c>
      <c r="L209" s="438">
        <f t="shared" si="35"/>
        <v>-2.064220183486242</v>
      </c>
    </row>
    <row r="210" spans="1:13" s="318" customFormat="1" ht="14.25" customHeight="1">
      <c r="A210" s="306"/>
      <c r="B210" s="321" t="s">
        <v>211</v>
      </c>
      <c r="C210" s="307">
        <v>21</v>
      </c>
      <c r="D210" s="307">
        <v>45</v>
      </c>
      <c r="E210" s="307">
        <v>24</v>
      </c>
      <c r="F210" s="307">
        <v>21</v>
      </c>
      <c r="G210" s="445">
        <v>21</v>
      </c>
      <c r="H210" s="446">
        <v>45</v>
      </c>
      <c r="I210" s="442">
        <f t="shared" si="32"/>
        <v>0</v>
      </c>
      <c r="J210" s="442">
        <f t="shared" si="33"/>
        <v>0</v>
      </c>
      <c r="K210" s="438">
        <f t="shared" si="34"/>
        <v>0</v>
      </c>
      <c r="L210" s="438">
        <f t="shared" si="35"/>
        <v>0</v>
      </c>
      <c r="M210" s="306"/>
    </row>
    <row r="211" spans="2:12" s="306" customFormat="1" ht="14.25" customHeight="1">
      <c r="B211" s="321" t="s">
        <v>212</v>
      </c>
      <c r="C211" s="307">
        <v>536</v>
      </c>
      <c r="D211" s="307">
        <v>965</v>
      </c>
      <c r="E211" s="307">
        <v>463</v>
      </c>
      <c r="F211" s="307">
        <v>502</v>
      </c>
      <c r="G211" s="445">
        <v>523</v>
      </c>
      <c r="H211" s="446">
        <v>973</v>
      </c>
      <c r="I211" s="442">
        <f t="shared" si="32"/>
        <v>13</v>
      </c>
      <c r="J211" s="442">
        <f t="shared" si="33"/>
        <v>-8</v>
      </c>
      <c r="K211" s="438">
        <f t="shared" si="34"/>
        <v>2.485659655831739</v>
      </c>
      <c r="L211" s="438">
        <f t="shared" si="35"/>
        <v>-0.8221993833504655</v>
      </c>
    </row>
    <row r="212" spans="2:12" s="306" customFormat="1" ht="14.25" customHeight="1">
      <c r="B212" s="321" t="s">
        <v>213</v>
      </c>
      <c r="C212" s="307">
        <v>459</v>
      </c>
      <c r="D212" s="307">
        <v>720</v>
      </c>
      <c r="E212" s="307">
        <v>323</v>
      </c>
      <c r="F212" s="307">
        <v>397</v>
      </c>
      <c r="G212" s="445">
        <v>461</v>
      </c>
      <c r="H212" s="446">
        <v>734</v>
      </c>
      <c r="I212" s="442">
        <f t="shared" si="32"/>
        <v>-2</v>
      </c>
      <c r="J212" s="442">
        <f t="shared" si="33"/>
        <v>-14</v>
      </c>
      <c r="K212" s="438">
        <f t="shared" si="34"/>
        <v>-0.43383947939263123</v>
      </c>
      <c r="L212" s="438">
        <f t="shared" si="35"/>
        <v>-1.9073569482288804</v>
      </c>
    </row>
    <row r="213" spans="2:12" s="306" customFormat="1" ht="14.25" customHeight="1">
      <c r="B213" s="321" t="s">
        <v>214</v>
      </c>
      <c r="C213" s="307">
        <v>204</v>
      </c>
      <c r="D213" s="307">
        <v>485</v>
      </c>
      <c r="E213" s="307">
        <v>214</v>
      </c>
      <c r="F213" s="307">
        <v>271</v>
      </c>
      <c r="G213" s="445">
        <v>213</v>
      </c>
      <c r="H213" s="446">
        <v>494</v>
      </c>
      <c r="I213" s="442">
        <f t="shared" si="32"/>
        <v>-9</v>
      </c>
      <c r="J213" s="442">
        <f t="shared" si="33"/>
        <v>-9</v>
      </c>
      <c r="K213" s="438">
        <f t="shared" si="34"/>
        <v>-4.225352112676063</v>
      </c>
      <c r="L213" s="438">
        <f t="shared" si="35"/>
        <v>-1.8218623481781435</v>
      </c>
    </row>
    <row r="214" spans="2:12" s="306" customFormat="1" ht="14.25" customHeight="1">
      <c r="B214" s="321" t="s">
        <v>215</v>
      </c>
      <c r="C214" s="307">
        <v>543</v>
      </c>
      <c r="D214" s="307">
        <v>1038</v>
      </c>
      <c r="E214" s="307">
        <v>473</v>
      </c>
      <c r="F214" s="307">
        <v>565</v>
      </c>
      <c r="G214" s="445">
        <v>534</v>
      </c>
      <c r="H214" s="446">
        <v>1019</v>
      </c>
      <c r="I214" s="442">
        <f t="shared" si="32"/>
        <v>9</v>
      </c>
      <c r="J214" s="442">
        <f t="shared" si="33"/>
        <v>19</v>
      </c>
      <c r="K214" s="438">
        <f t="shared" si="34"/>
        <v>1.6853932584269558</v>
      </c>
      <c r="L214" s="438">
        <f t="shared" si="35"/>
        <v>1.8645731108930335</v>
      </c>
    </row>
    <row r="215" spans="2:12" s="306" customFormat="1" ht="14.25" customHeight="1">
      <c r="B215" s="321" t="s">
        <v>216</v>
      </c>
      <c r="C215" s="307">
        <v>617</v>
      </c>
      <c r="D215" s="307">
        <v>1282</v>
      </c>
      <c r="E215" s="307">
        <v>612</v>
      </c>
      <c r="F215" s="307">
        <v>670</v>
      </c>
      <c r="G215" s="445">
        <v>601</v>
      </c>
      <c r="H215" s="446">
        <v>1246</v>
      </c>
      <c r="I215" s="442">
        <f t="shared" si="32"/>
        <v>16</v>
      </c>
      <c r="J215" s="442">
        <f t="shared" si="33"/>
        <v>36</v>
      </c>
      <c r="K215" s="438">
        <f t="shared" si="34"/>
        <v>2.66222961730449</v>
      </c>
      <c r="L215" s="438">
        <f t="shared" si="35"/>
        <v>2.8892455858748036</v>
      </c>
    </row>
    <row r="216" spans="2:12" s="306" customFormat="1" ht="14.25" customHeight="1">
      <c r="B216" s="321" t="s">
        <v>217</v>
      </c>
      <c r="C216" s="307">
        <v>138</v>
      </c>
      <c r="D216" s="307">
        <v>236</v>
      </c>
      <c r="E216" s="307">
        <v>100</v>
      </c>
      <c r="F216" s="307">
        <v>136</v>
      </c>
      <c r="G216" s="445">
        <v>153</v>
      </c>
      <c r="H216" s="446">
        <v>264</v>
      </c>
      <c r="I216" s="442">
        <f t="shared" si="32"/>
        <v>-15</v>
      </c>
      <c r="J216" s="442">
        <f t="shared" si="33"/>
        <v>-28</v>
      </c>
      <c r="K216" s="438">
        <f t="shared" si="34"/>
        <v>-9.803921568627445</v>
      </c>
      <c r="L216" s="438">
        <f t="shared" si="35"/>
        <v>-10.606060606060609</v>
      </c>
    </row>
    <row r="217" spans="2:12" s="306" customFormat="1" ht="14.25" customHeight="1">
      <c r="B217" s="321" t="s">
        <v>218</v>
      </c>
      <c r="C217" s="307">
        <v>201</v>
      </c>
      <c r="D217" s="307">
        <v>394</v>
      </c>
      <c r="E217" s="307">
        <v>183</v>
      </c>
      <c r="F217" s="307">
        <v>211</v>
      </c>
      <c r="G217" s="445">
        <v>202</v>
      </c>
      <c r="H217" s="446">
        <v>397</v>
      </c>
      <c r="I217" s="442">
        <f t="shared" si="32"/>
        <v>-1</v>
      </c>
      <c r="J217" s="442">
        <f t="shared" si="33"/>
        <v>-3</v>
      </c>
      <c r="K217" s="438">
        <f t="shared" si="34"/>
        <v>-0.4950495049505008</v>
      </c>
      <c r="L217" s="438">
        <f t="shared" si="35"/>
        <v>-0.7556675062972289</v>
      </c>
    </row>
    <row r="218" spans="2:12" s="306" customFormat="1" ht="14.25" customHeight="1">
      <c r="B218" s="321" t="s">
        <v>219</v>
      </c>
      <c r="C218" s="307">
        <v>421</v>
      </c>
      <c r="D218" s="307">
        <v>734</v>
      </c>
      <c r="E218" s="307">
        <v>323</v>
      </c>
      <c r="F218" s="307">
        <v>411</v>
      </c>
      <c r="G218" s="445">
        <v>429</v>
      </c>
      <c r="H218" s="446">
        <v>748</v>
      </c>
      <c r="I218" s="442">
        <f t="shared" si="32"/>
        <v>-8</v>
      </c>
      <c r="J218" s="442">
        <f t="shared" si="33"/>
        <v>-14</v>
      </c>
      <c r="K218" s="438">
        <f t="shared" si="34"/>
        <v>-1.864801864801862</v>
      </c>
      <c r="L218" s="438">
        <f t="shared" si="35"/>
        <v>-1.8716577540106982</v>
      </c>
    </row>
    <row r="219" spans="2:12" s="306" customFormat="1" ht="14.25" customHeight="1">
      <c r="B219" s="321" t="s">
        <v>220</v>
      </c>
      <c r="C219" s="307">
        <v>141</v>
      </c>
      <c r="D219" s="307">
        <v>240</v>
      </c>
      <c r="E219" s="307">
        <v>98</v>
      </c>
      <c r="F219" s="307">
        <v>142</v>
      </c>
      <c r="G219" s="445">
        <v>132</v>
      </c>
      <c r="H219" s="446">
        <v>219</v>
      </c>
      <c r="I219" s="442">
        <f aca="true" t="shared" si="37" ref="I219:I235">C219-G219</f>
        <v>9</v>
      </c>
      <c r="J219" s="442">
        <f aca="true" t="shared" si="38" ref="J219:J235">D219-H219</f>
        <v>21</v>
      </c>
      <c r="K219" s="438">
        <f aca="true" t="shared" si="39" ref="K219:K235">C219/G219*100-100</f>
        <v>6.818181818181813</v>
      </c>
      <c r="L219" s="438">
        <f aca="true" t="shared" si="40" ref="L219:L235">D219/H219*100-100</f>
        <v>9.589041095890408</v>
      </c>
    </row>
    <row r="220" spans="2:12" s="306" customFormat="1" ht="14.25" customHeight="1">
      <c r="B220" s="321" t="s">
        <v>221</v>
      </c>
      <c r="C220" s="307">
        <v>175</v>
      </c>
      <c r="D220" s="307">
        <v>338</v>
      </c>
      <c r="E220" s="307">
        <v>145</v>
      </c>
      <c r="F220" s="307">
        <v>193</v>
      </c>
      <c r="G220" s="445">
        <v>175</v>
      </c>
      <c r="H220" s="446">
        <v>346</v>
      </c>
      <c r="I220" s="442">
        <f t="shared" si="37"/>
        <v>0</v>
      </c>
      <c r="J220" s="442">
        <f t="shared" si="38"/>
        <v>-8</v>
      </c>
      <c r="K220" s="438">
        <f t="shared" si="39"/>
        <v>0</v>
      </c>
      <c r="L220" s="438">
        <f t="shared" si="40"/>
        <v>-2.3121387283237027</v>
      </c>
    </row>
    <row r="221" spans="2:12" s="306" customFormat="1" ht="14.25" customHeight="1">
      <c r="B221" s="321" t="s">
        <v>222</v>
      </c>
      <c r="C221" s="307">
        <v>404</v>
      </c>
      <c r="D221" s="307">
        <v>837</v>
      </c>
      <c r="E221" s="307">
        <v>372</v>
      </c>
      <c r="F221" s="307">
        <v>465</v>
      </c>
      <c r="G221" s="445">
        <v>418</v>
      </c>
      <c r="H221" s="446">
        <v>874</v>
      </c>
      <c r="I221" s="442">
        <f t="shared" si="37"/>
        <v>-14</v>
      </c>
      <c r="J221" s="442">
        <f t="shared" si="38"/>
        <v>-37</v>
      </c>
      <c r="K221" s="438">
        <f t="shared" si="39"/>
        <v>-3.3492822966507134</v>
      </c>
      <c r="L221" s="438">
        <f t="shared" si="40"/>
        <v>-4.233409610983983</v>
      </c>
    </row>
    <row r="222" spans="2:12" s="306" customFormat="1" ht="14.25" customHeight="1">
      <c r="B222" s="321" t="s">
        <v>223</v>
      </c>
      <c r="C222" s="307">
        <v>389</v>
      </c>
      <c r="D222" s="307">
        <v>753</v>
      </c>
      <c r="E222" s="307">
        <v>333</v>
      </c>
      <c r="F222" s="307">
        <v>420</v>
      </c>
      <c r="G222" s="445">
        <v>385</v>
      </c>
      <c r="H222" s="446">
        <v>750</v>
      </c>
      <c r="I222" s="442">
        <f t="shared" si="37"/>
        <v>4</v>
      </c>
      <c r="J222" s="442">
        <f t="shared" si="38"/>
        <v>3</v>
      </c>
      <c r="K222" s="438">
        <f t="shared" si="39"/>
        <v>1.038961038961034</v>
      </c>
      <c r="L222" s="438">
        <f t="shared" si="40"/>
        <v>0.4000000000000057</v>
      </c>
    </row>
    <row r="223" spans="2:12" s="306" customFormat="1" ht="14.25" customHeight="1">
      <c r="B223" s="321" t="s">
        <v>224</v>
      </c>
      <c r="C223" s="307">
        <v>423</v>
      </c>
      <c r="D223" s="307">
        <v>837</v>
      </c>
      <c r="E223" s="307">
        <v>380</v>
      </c>
      <c r="F223" s="307">
        <v>457</v>
      </c>
      <c r="G223" s="445">
        <v>501</v>
      </c>
      <c r="H223" s="446">
        <v>1008</v>
      </c>
      <c r="I223" s="442">
        <f t="shared" si="37"/>
        <v>-78</v>
      </c>
      <c r="J223" s="442">
        <f t="shared" si="38"/>
        <v>-171</v>
      </c>
      <c r="K223" s="438">
        <f t="shared" si="39"/>
        <v>-15.568862275449106</v>
      </c>
      <c r="L223" s="438">
        <f t="shared" si="40"/>
        <v>-16.964285714285708</v>
      </c>
    </row>
    <row r="224" spans="2:12" s="306" customFormat="1" ht="14.25" customHeight="1">
      <c r="B224" s="321" t="s">
        <v>225</v>
      </c>
      <c r="C224" s="307">
        <v>721</v>
      </c>
      <c r="D224" s="307">
        <v>1316</v>
      </c>
      <c r="E224" s="307">
        <v>603</v>
      </c>
      <c r="F224" s="307">
        <v>713</v>
      </c>
      <c r="G224" s="445">
        <v>706</v>
      </c>
      <c r="H224" s="446">
        <v>1274</v>
      </c>
      <c r="I224" s="442">
        <f t="shared" si="37"/>
        <v>15</v>
      </c>
      <c r="J224" s="442">
        <f t="shared" si="38"/>
        <v>42</v>
      </c>
      <c r="K224" s="438">
        <f t="shared" si="39"/>
        <v>2.124645892351282</v>
      </c>
      <c r="L224" s="438">
        <f t="shared" si="40"/>
        <v>3.2967032967033134</v>
      </c>
    </row>
    <row r="225" spans="2:12" s="306" customFormat="1" ht="14.25" customHeight="1">
      <c r="B225" s="321" t="s">
        <v>226</v>
      </c>
      <c r="C225" s="307">
        <v>520</v>
      </c>
      <c r="D225" s="307">
        <v>1056</v>
      </c>
      <c r="E225" s="307">
        <v>483</v>
      </c>
      <c r="F225" s="307">
        <v>573</v>
      </c>
      <c r="G225" s="445">
        <v>521</v>
      </c>
      <c r="H225" s="446">
        <v>1058</v>
      </c>
      <c r="I225" s="442">
        <f t="shared" si="37"/>
        <v>-1</v>
      </c>
      <c r="J225" s="442">
        <f t="shared" si="38"/>
        <v>-2</v>
      </c>
      <c r="K225" s="438">
        <f t="shared" si="39"/>
        <v>-0.19193857965451855</v>
      </c>
      <c r="L225" s="438">
        <f t="shared" si="40"/>
        <v>-0.18903591682419574</v>
      </c>
    </row>
    <row r="226" spans="2:12" s="306" customFormat="1" ht="14.25" customHeight="1">
      <c r="B226" s="321" t="s">
        <v>227</v>
      </c>
      <c r="C226" s="307">
        <v>140</v>
      </c>
      <c r="D226" s="307">
        <v>260</v>
      </c>
      <c r="E226" s="307">
        <v>110</v>
      </c>
      <c r="F226" s="307">
        <v>150</v>
      </c>
      <c r="G226" s="445">
        <v>146</v>
      </c>
      <c r="H226" s="446">
        <v>269</v>
      </c>
      <c r="I226" s="442">
        <f t="shared" si="37"/>
        <v>-6</v>
      </c>
      <c r="J226" s="442">
        <f t="shared" si="38"/>
        <v>-9</v>
      </c>
      <c r="K226" s="438">
        <f t="shared" si="39"/>
        <v>-4.1095890410959015</v>
      </c>
      <c r="L226" s="438">
        <f t="shared" si="40"/>
        <v>-3.3457249070632002</v>
      </c>
    </row>
    <row r="227" spans="2:12" s="306" customFormat="1" ht="14.25" customHeight="1">
      <c r="B227" s="321" t="s">
        <v>228</v>
      </c>
      <c r="C227" s="307">
        <v>450</v>
      </c>
      <c r="D227" s="307">
        <v>937</v>
      </c>
      <c r="E227" s="307">
        <v>461</v>
      </c>
      <c r="F227" s="307">
        <v>476</v>
      </c>
      <c r="G227" s="445">
        <v>434</v>
      </c>
      <c r="H227" s="446">
        <v>914</v>
      </c>
      <c r="I227" s="442">
        <f t="shared" si="37"/>
        <v>16</v>
      </c>
      <c r="J227" s="442">
        <f t="shared" si="38"/>
        <v>23</v>
      </c>
      <c r="K227" s="438">
        <f t="shared" si="39"/>
        <v>3.6866359447004697</v>
      </c>
      <c r="L227" s="438">
        <f t="shared" si="40"/>
        <v>2.5164113785558015</v>
      </c>
    </row>
    <row r="228" spans="2:12" s="306" customFormat="1" ht="14.25" customHeight="1">
      <c r="B228" s="321" t="s">
        <v>229</v>
      </c>
      <c r="C228" s="307">
        <v>1107</v>
      </c>
      <c r="D228" s="307">
        <v>2275</v>
      </c>
      <c r="E228" s="307">
        <v>1107</v>
      </c>
      <c r="F228" s="307">
        <v>1168</v>
      </c>
      <c r="G228" s="445">
        <v>1107</v>
      </c>
      <c r="H228" s="446">
        <v>2301</v>
      </c>
      <c r="I228" s="442">
        <f t="shared" si="37"/>
        <v>0</v>
      </c>
      <c r="J228" s="442">
        <f t="shared" si="38"/>
        <v>-26</v>
      </c>
      <c r="K228" s="438">
        <f t="shared" si="39"/>
        <v>0</v>
      </c>
      <c r="L228" s="438">
        <f t="shared" si="40"/>
        <v>-1.1299435028248581</v>
      </c>
    </row>
    <row r="229" spans="2:12" s="306" customFormat="1" ht="14.25" customHeight="1">
      <c r="B229" s="321" t="s">
        <v>230</v>
      </c>
      <c r="C229" s="307">
        <v>1160</v>
      </c>
      <c r="D229" s="307">
        <v>2454</v>
      </c>
      <c r="E229" s="307">
        <v>1108</v>
      </c>
      <c r="F229" s="307">
        <v>1346</v>
      </c>
      <c r="G229" s="445">
        <v>1157</v>
      </c>
      <c r="H229" s="446">
        <v>2495</v>
      </c>
      <c r="I229" s="442">
        <f t="shared" si="37"/>
        <v>3</v>
      </c>
      <c r="J229" s="442">
        <f t="shared" si="38"/>
        <v>-41</v>
      </c>
      <c r="K229" s="438">
        <f t="shared" si="39"/>
        <v>0.2592912705272141</v>
      </c>
      <c r="L229" s="438">
        <f t="shared" si="40"/>
        <v>-1.6432865731462982</v>
      </c>
    </row>
    <row r="230" spans="2:12" s="306" customFormat="1" ht="14.25" customHeight="1">
      <c r="B230" s="321" t="s">
        <v>231</v>
      </c>
      <c r="C230" s="307">
        <v>367</v>
      </c>
      <c r="D230" s="307">
        <v>843</v>
      </c>
      <c r="E230" s="307">
        <v>385</v>
      </c>
      <c r="F230" s="307">
        <v>458</v>
      </c>
      <c r="G230" s="445">
        <v>382</v>
      </c>
      <c r="H230" s="446">
        <v>866</v>
      </c>
      <c r="I230" s="442">
        <f t="shared" si="37"/>
        <v>-15</v>
      </c>
      <c r="J230" s="442">
        <f t="shared" si="38"/>
        <v>-23</v>
      </c>
      <c r="K230" s="438">
        <f t="shared" si="39"/>
        <v>-3.9267015706806205</v>
      </c>
      <c r="L230" s="438">
        <f t="shared" si="40"/>
        <v>-2.6558891454965305</v>
      </c>
    </row>
    <row r="231" spans="2:12" s="306" customFormat="1" ht="14.25" customHeight="1">
      <c r="B231" s="321" t="s">
        <v>232</v>
      </c>
      <c r="C231" s="307">
        <v>446</v>
      </c>
      <c r="D231" s="307">
        <v>1032</v>
      </c>
      <c r="E231" s="307">
        <v>494</v>
      </c>
      <c r="F231" s="307">
        <v>538</v>
      </c>
      <c r="G231" s="445">
        <v>436</v>
      </c>
      <c r="H231" s="446">
        <v>1021</v>
      </c>
      <c r="I231" s="442">
        <f t="shared" si="37"/>
        <v>10</v>
      </c>
      <c r="J231" s="442">
        <f t="shared" si="38"/>
        <v>11</v>
      </c>
      <c r="K231" s="438">
        <f t="shared" si="39"/>
        <v>2.2935779816513673</v>
      </c>
      <c r="L231" s="438">
        <f t="shared" si="40"/>
        <v>1.0773751224289754</v>
      </c>
    </row>
    <row r="232" spans="2:12" s="306" customFormat="1" ht="14.25" customHeight="1">
      <c r="B232" s="321" t="s">
        <v>233</v>
      </c>
      <c r="C232" s="307">
        <v>884</v>
      </c>
      <c r="D232" s="307">
        <v>1768</v>
      </c>
      <c r="E232" s="307">
        <v>826</v>
      </c>
      <c r="F232" s="307">
        <v>942</v>
      </c>
      <c r="G232" s="445">
        <v>878</v>
      </c>
      <c r="H232" s="446">
        <v>1797</v>
      </c>
      <c r="I232" s="442">
        <f t="shared" si="37"/>
        <v>6</v>
      </c>
      <c r="J232" s="442">
        <f t="shared" si="38"/>
        <v>-29</v>
      </c>
      <c r="K232" s="438">
        <f t="shared" si="39"/>
        <v>0.6833712984054756</v>
      </c>
      <c r="L232" s="438">
        <f t="shared" si="40"/>
        <v>-1.6138007790762288</v>
      </c>
    </row>
    <row r="233" spans="2:12" s="306" customFormat="1" ht="14.25" customHeight="1">
      <c r="B233" s="321" t="s">
        <v>234</v>
      </c>
      <c r="C233" s="307">
        <v>5</v>
      </c>
      <c r="D233" s="307">
        <v>11</v>
      </c>
      <c r="E233" s="307">
        <v>7</v>
      </c>
      <c r="F233" s="307">
        <v>4</v>
      </c>
      <c r="G233" s="445">
        <v>5</v>
      </c>
      <c r="H233" s="446">
        <v>10</v>
      </c>
      <c r="I233" s="442">
        <f t="shared" si="37"/>
        <v>0</v>
      </c>
      <c r="J233" s="442">
        <f t="shared" si="38"/>
        <v>1</v>
      </c>
      <c r="K233" s="438">
        <f t="shared" si="39"/>
        <v>0</v>
      </c>
      <c r="L233" s="438">
        <f t="shared" si="40"/>
        <v>10.000000000000014</v>
      </c>
    </row>
    <row r="234" spans="2:12" s="306" customFormat="1" ht="14.25" customHeight="1">
      <c r="B234" s="321" t="s">
        <v>235</v>
      </c>
      <c r="C234" s="307">
        <v>413</v>
      </c>
      <c r="D234" s="307">
        <v>957</v>
      </c>
      <c r="E234" s="307">
        <v>448</v>
      </c>
      <c r="F234" s="307">
        <v>509</v>
      </c>
      <c r="G234" s="445">
        <v>424</v>
      </c>
      <c r="H234" s="446">
        <v>975</v>
      </c>
      <c r="I234" s="442">
        <f t="shared" si="37"/>
        <v>-11</v>
      </c>
      <c r="J234" s="442">
        <f t="shared" si="38"/>
        <v>-18</v>
      </c>
      <c r="K234" s="438">
        <f t="shared" si="39"/>
        <v>-2.594339622641513</v>
      </c>
      <c r="L234" s="438">
        <f t="shared" si="40"/>
        <v>-1.8461538461538396</v>
      </c>
    </row>
    <row r="235" spans="2:12" s="306" customFormat="1" ht="14.25" customHeight="1">
      <c r="B235" s="321" t="s">
        <v>236</v>
      </c>
      <c r="C235" s="307">
        <v>73</v>
      </c>
      <c r="D235" s="307">
        <v>170</v>
      </c>
      <c r="E235" s="307">
        <v>84</v>
      </c>
      <c r="F235" s="307">
        <v>86</v>
      </c>
      <c r="G235" s="445">
        <v>68</v>
      </c>
      <c r="H235" s="446">
        <v>160</v>
      </c>
      <c r="I235" s="442">
        <f t="shared" si="37"/>
        <v>5</v>
      </c>
      <c r="J235" s="442">
        <f t="shared" si="38"/>
        <v>10</v>
      </c>
      <c r="K235" s="438">
        <f t="shared" si="39"/>
        <v>7.35294117647058</v>
      </c>
      <c r="L235" s="438">
        <f t="shared" si="40"/>
        <v>6.25</v>
      </c>
    </row>
    <row r="236" spans="1:12" s="306" customFormat="1" ht="3" customHeight="1">
      <c r="A236" s="327"/>
      <c r="B236" s="342"/>
      <c r="C236" s="327"/>
      <c r="D236" s="327"/>
      <c r="E236" s="327"/>
      <c r="F236" s="327"/>
      <c r="G236" s="327"/>
      <c r="H236" s="329"/>
      <c r="I236" s="352"/>
      <c r="J236" s="352"/>
      <c r="K236" s="364"/>
      <c r="L236" s="364"/>
    </row>
    <row r="237" spans="1:12" s="306" customFormat="1" ht="3" customHeight="1">
      <c r="A237" s="307"/>
      <c r="B237" s="322"/>
      <c r="C237" s="307"/>
      <c r="D237" s="307"/>
      <c r="E237" s="307"/>
      <c r="F237" s="307"/>
      <c r="G237" s="307"/>
      <c r="H237" s="324"/>
      <c r="I237" s="346"/>
      <c r="J237" s="346"/>
      <c r="K237" s="363"/>
      <c r="L237" s="363"/>
    </row>
    <row r="238" spans="1:12" s="306" customFormat="1" ht="12" customHeight="1">
      <c r="A238" s="314" t="s">
        <v>846</v>
      </c>
      <c r="B238" s="307"/>
      <c r="C238" s="314"/>
      <c r="D238" s="307"/>
      <c r="E238" s="307"/>
      <c r="F238" s="307"/>
      <c r="G238" s="307"/>
      <c r="H238" s="324"/>
      <c r="I238" s="346"/>
      <c r="J238" s="346"/>
      <c r="K238" s="363"/>
      <c r="L238" s="363"/>
    </row>
    <row r="239" spans="1:12" ht="18" customHeight="1">
      <c r="A239" s="332" t="s">
        <v>142</v>
      </c>
      <c r="B239" s="338"/>
      <c r="C239" s="332"/>
      <c r="D239" s="332"/>
      <c r="E239" s="332"/>
      <c r="F239" s="332"/>
      <c r="G239" s="332"/>
      <c r="H239" s="332"/>
      <c r="I239" s="353"/>
      <c r="J239" s="353"/>
      <c r="K239" s="365"/>
      <c r="L239" s="370"/>
    </row>
    <row r="240" spans="1:12" ht="12" customHeight="1">
      <c r="A240" s="332"/>
      <c r="B240" s="338"/>
      <c r="C240" s="332"/>
      <c r="D240" s="332"/>
      <c r="E240" s="332"/>
      <c r="F240" s="332"/>
      <c r="G240" s="332"/>
      <c r="H240" s="332"/>
      <c r="I240" s="353"/>
      <c r="J240" s="353"/>
      <c r="K240" s="365"/>
      <c r="L240" s="370"/>
    </row>
    <row r="241" spans="1:12" ht="12" customHeight="1">
      <c r="A241" s="306"/>
      <c r="B241" s="306"/>
      <c r="C241" s="306"/>
      <c r="D241" s="306"/>
      <c r="E241" s="306"/>
      <c r="F241" s="306"/>
      <c r="G241" s="306"/>
      <c r="H241" s="306"/>
      <c r="I241" s="348"/>
      <c r="J241" s="348"/>
      <c r="K241" s="358"/>
      <c r="L241" s="358" t="s">
        <v>752</v>
      </c>
    </row>
    <row r="242" spans="1:12" ht="3.75" customHeight="1">
      <c r="A242" s="327"/>
      <c r="B242" s="327"/>
      <c r="C242" s="327"/>
      <c r="D242" s="327"/>
      <c r="E242" s="327"/>
      <c r="F242" s="327"/>
      <c r="G242" s="327"/>
      <c r="H242" s="327"/>
      <c r="I242" s="354"/>
      <c r="J242" s="354"/>
      <c r="K242" s="368"/>
      <c r="L242" s="368"/>
    </row>
    <row r="243" spans="1:12" ht="18.75" customHeight="1">
      <c r="A243" s="308"/>
      <c r="B243" s="309" t="s">
        <v>39</v>
      </c>
      <c r="C243" s="562" t="s">
        <v>753</v>
      </c>
      <c r="D243" s="562"/>
      <c r="E243" s="562"/>
      <c r="F243" s="563"/>
      <c r="G243" s="564">
        <v>17</v>
      </c>
      <c r="H243" s="565"/>
      <c r="I243" s="566" t="s">
        <v>40</v>
      </c>
      <c r="J243" s="566"/>
      <c r="K243" s="567" t="s">
        <v>675</v>
      </c>
      <c r="L243" s="568"/>
    </row>
    <row r="244" spans="1:12" ht="18.75" customHeight="1">
      <c r="A244" s="310" t="s">
        <v>41</v>
      </c>
      <c r="B244" s="311"/>
      <c r="C244" s="312" t="s">
        <v>42</v>
      </c>
      <c r="D244" s="313" t="s">
        <v>0</v>
      </c>
      <c r="E244" s="313" t="s">
        <v>43</v>
      </c>
      <c r="F244" s="313" t="s">
        <v>44</v>
      </c>
      <c r="G244" s="312" t="s">
        <v>42</v>
      </c>
      <c r="H244" s="313" t="s">
        <v>0</v>
      </c>
      <c r="I244" s="350" t="s">
        <v>42</v>
      </c>
      <c r="J244" s="350" t="s">
        <v>0</v>
      </c>
      <c r="K244" s="360" t="s">
        <v>42</v>
      </c>
      <c r="L244" s="361" t="s">
        <v>0</v>
      </c>
    </row>
    <row r="245" spans="1:12" ht="4.5" customHeight="1">
      <c r="A245" s="314"/>
      <c r="B245" s="315"/>
      <c r="C245" s="317"/>
      <c r="D245" s="317"/>
      <c r="E245" s="317"/>
      <c r="F245" s="317"/>
      <c r="G245" s="317"/>
      <c r="H245" s="317"/>
      <c r="I245" s="351"/>
      <c r="J245" s="351"/>
      <c r="K245" s="362"/>
      <c r="L245" s="362"/>
    </row>
    <row r="246" spans="2:12" s="306" customFormat="1" ht="14.25" customHeight="1">
      <c r="B246" s="321" t="s">
        <v>237</v>
      </c>
      <c r="C246" s="307">
        <v>8</v>
      </c>
      <c r="D246" s="307">
        <v>17</v>
      </c>
      <c r="E246" s="307">
        <v>9</v>
      </c>
      <c r="F246" s="307">
        <v>8</v>
      </c>
      <c r="G246" s="445">
        <v>8</v>
      </c>
      <c r="H246" s="446">
        <v>17</v>
      </c>
      <c r="I246" s="442">
        <f aca="true" t="shared" si="41" ref="I246:I278">C246-G246</f>
        <v>0</v>
      </c>
      <c r="J246" s="442">
        <f aca="true" t="shared" si="42" ref="J246:J278">D246-H246</f>
        <v>0</v>
      </c>
      <c r="K246" s="438">
        <f aca="true" t="shared" si="43" ref="K246:K278">C246/G246*100-100</f>
        <v>0</v>
      </c>
      <c r="L246" s="438">
        <f aca="true" t="shared" si="44" ref="L246:L278">D246/H246*100-100</f>
        <v>0</v>
      </c>
    </row>
    <row r="247" spans="2:12" s="306" customFormat="1" ht="14.25" customHeight="1">
      <c r="B247" s="321" t="s">
        <v>238</v>
      </c>
      <c r="C247" s="307">
        <v>31</v>
      </c>
      <c r="D247" s="307">
        <v>57</v>
      </c>
      <c r="E247" s="307">
        <v>30</v>
      </c>
      <c r="F247" s="307">
        <v>27</v>
      </c>
      <c r="G247" s="445">
        <v>33</v>
      </c>
      <c r="H247" s="446">
        <v>58</v>
      </c>
      <c r="I247" s="442">
        <f t="shared" si="41"/>
        <v>-2</v>
      </c>
      <c r="J247" s="442">
        <f t="shared" si="42"/>
        <v>-1</v>
      </c>
      <c r="K247" s="438">
        <f t="shared" si="43"/>
        <v>-6.060606060606062</v>
      </c>
      <c r="L247" s="438">
        <f t="shared" si="44"/>
        <v>-1.724137931034491</v>
      </c>
    </row>
    <row r="248" spans="2:12" s="306" customFormat="1" ht="14.25" customHeight="1">
      <c r="B248" s="321" t="s">
        <v>239</v>
      </c>
      <c r="C248" s="307">
        <v>42</v>
      </c>
      <c r="D248" s="307">
        <v>83</v>
      </c>
      <c r="E248" s="307">
        <v>37</v>
      </c>
      <c r="F248" s="307">
        <v>46</v>
      </c>
      <c r="G248" s="445">
        <v>43</v>
      </c>
      <c r="H248" s="446">
        <v>79</v>
      </c>
      <c r="I248" s="442">
        <f t="shared" si="41"/>
        <v>-1</v>
      </c>
      <c r="J248" s="442">
        <f t="shared" si="42"/>
        <v>4</v>
      </c>
      <c r="K248" s="438">
        <f t="shared" si="43"/>
        <v>-2.3255813953488484</v>
      </c>
      <c r="L248" s="438">
        <f t="shared" si="44"/>
        <v>5.063291139240505</v>
      </c>
    </row>
    <row r="249" spans="2:12" s="306" customFormat="1" ht="14.25" customHeight="1">
      <c r="B249" s="321" t="s">
        <v>240</v>
      </c>
      <c r="C249" s="307">
        <v>380</v>
      </c>
      <c r="D249" s="307">
        <v>781</v>
      </c>
      <c r="E249" s="307">
        <v>335</v>
      </c>
      <c r="F249" s="307">
        <v>446</v>
      </c>
      <c r="G249" s="445">
        <v>380</v>
      </c>
      <c r="H249" s="446">
        <v>791</v>
      </c>
      <c r="I249" s="442">
        <f t="shared" si="41"/>
        <v>0</v>
      </c>
      <c r="J249" s="442">
        <f t="shared" si="42"/>
        <v>-10</v>
      </c>
      <c r="K249" s="438">
        <f t="shared" si="43"/>
        <v>0</v>
      </c>
      <c r="L249" s="438">
        <f t="shared" si="44"/>
        <v>-1.2642225031605676</v>
      </c>
    </row>
    <row r="250" spans="2:12" s="306" customFormat="1" ht="14.25" customHeight="1">
      <c r="B250" s="321" t="s">
        <v>241</v>
      </c>
      <c r="C250" s="307">
        <v>216</v>
      </c>
      <c r="D250" s="307">
        <v>454</v>
      </c>
      <c r="E250" s="307">
        <v>227</v>
      </c>
      <c r="F250" s="307">
        <v>227</v>
      </c>
      <c r="G250" s="445">
        <v>214</v>
      </c>
      <c r="H250" s="446">
        <v>436</v>
      </c>
      <c r="I250" s="442">
        <f t="shared" si="41"/>
        <v>2</v>
      </c>
      <c r="J250" s="442">
        <f t="shared" si="42"/>
        <v>18</v>
      </c>
      <c r="K250" s="438">
        <f t="shared" si="43"/>
        <v>0.9345794392523317</v>
      </c>
      <c r="L250" s="438">
        <f t="shared" si="44"/>
        <v>4.128440366972484</v>
      </c>
    </row>
    <row r="251" spans="2:12" s="306" customFormat="1" ht="14.25" customHeight="1">
      <c r="B251" s="321" t="s">
        <v>242</v>
      </c>
      <c r="C251" s="307">
        <v>361</v>
      </c>
      <c r="D251" s="307">
        <v>680</v>
      </c>
      <c r="E251" s="307">
        <v>312</v>
      </c>
      <c r="F251" s="307">
        <v>368</v>
      </c>
      <c r="G251" s="445">
        <v>367</v>
      </c>
      <c r="H251" s="446">
        <v>696</v>
      </c>
      <c r="I251" s="442">
        <f t="shared" si="41"/>
        <v>-6</v>
      </c>
      <c r="J251" s="442">
        <f t="shared" si="42"/>
        <v>-16</v>
      </c>
      <c r="K251" s="438">
        <f t="shared" si="43"/>
        <v>-1.6348773841961872</v>
      </c>
      <c r="L251" s="438">
        <f t="shared" si="44"/>
        <v>-2.2988505747126453</v>
      </c>
    </row>
    <row r="252" spans="2:12" s="306" customFormat="1" ht="14.25" customHeight="1">
      <c r="B252" s="321" t="s">
        <v>243</v>
      </c>
      <c r="C252" s="307">
        <v>316</v>
      </c>
      <c r="D252" s="307">
        <v>669</v>
      </c>
      <c r="E252" s="307">
        <v>325</v>
      </c>
      <c r="F252" s="307">
        <v>344</v>
      </c>
      <c r="G252" s="445">
        <v>313</v>
      </c>
      <c r="H252" s="446">
        <v>672</v>
      </c>
      <c r="I252" s="442">
        <f t="shared" si="41"/>
        <v>3</v>
      </c>
      <c r="J252" s="442">
        <f t="shared" si="42"/>
        <v>-3</v>
      </c>
      <c r="K252" s="438">
        <f t="shared" si="43"/>
        <v>0.9584664536741201</v>
      </c>
      <c r="L252" s="438">
        <f t="shared" si="44"/>
        <v>-0.4464285714285694</v>
      </c>
    </row>
    <row r="253" spans="2:12" s="306" customFormat="1" ht="14.25" customHeight="1">
      <c r="B253" s="321" t="s">
        <v>244</v>
      </c>
      <c r="C253" s="307">
        <v>23</v>
      </c>
      <c r="D253" s="307">
        <v>42</v>
      </c>
      <c r="E253" s="307">
        <v>24</v>
      </c>
      <c r="F253" s="307">
        <v>18</v>
      </c>
      <c r="G253" s="445">
        <v>22</v>
      </c>
      <c r="H253" s="446">
        <v>40</v>
      </c>
      <c r="I253" s="442">
        <f t="shared" si="41"/>
        <v>1</v>
      </c>
      <c r="J253" s="442">
        <f t="shared" si="42"/>
        <v>2</v>
      </c>
      <c r="K253" s="438">
        <f t="shared" si="43"/>
        <v>4.545454545454547</v>
      </c>
      <c r="L253" s="438">
        <f t="shared" si="44"/>
        <v>5</v>
      </c>
    </row>
    <row r="254" spans="2:12" s="306" customFormat="1" ht="14.25" customHeight="1">
      <c r="B254" s="321" t="s">
        <v>245</v>
      </c>
      <c r="C254" s="307">
        <v>2</v>
      </c>
      <c r="D254" s="307">
        <v>3</v>
      </c>
      <c r="E254" s="307">
        <v>2</v>
      </c>
      <c r="F254" s="307">
        <v>1</v>
      </c>
      <c r="G254" s="445">
        <v>1</v>
      </c>
      <c r="H254" s="446">
        <v>2</v>
      </c>
      <c r="I254" s="442">
        <f t="shared" si="41"/>
        <v>1</v>
      </c>
      <c r="J254" s="442">
        <f t="shared" si="42"/>
        <v>1</v>
      </c>
      <c r="K254" s="438">
        <f t="shared" si="43"/>
        <v>100</v>
      </c>
      <c r="L254" s="438">
        <f t="shared" si="44"/>
        <v>50</v>
      </c>
    </row>
    <row r="255" spans="1:12" s="306" customFormat="1" ht="14.25" customHeight="1">
      <c r="A255" s="318" t="s">
        <v>246</v>
      </c>
      <c r="B255" s="319"/>
      <c r="C255" s="320">
        <f aca="true" t="shared" si="45" ref="C255:H255">SUM(C256:C264)</f>
        <v>6023</v>
      </c>
      <c r="D255" s="320">
        <f t="shared" si="45"/>
        <v>13868</v>
      </c>
      <c r="E255" s="320">
        <f t="shared" si="45"/>
        <v>6678</v>
      </c>
      <c r="F255" s="320">
        <f t="shared" si="45"/>
        <v>7190</v>
      </c>
      <c r="G255" s="448">
        <f t="shared" si="45"/>
        <v>5924</v>
      </c>
      <c r="H255" s="448">
        <f t="shared" si="45"/>
        <v>13879</v>
      </c>
      <c r="I255" s="441">
        <f t="shared" si="41"/>
        <v>99</v>
      </c>
      <c r="J255" s="441">
        <f t="shared" si="42"/>
        <v>-11</v>
      </c>
      <c r="K255" s="439">
        <f t="shared" si="43"/>
        <v>1.6711681296421403</v>
      </c>
      <c r="L255" s="439">
        <f t="shared" si="44"/>
        <v>-0.07925643057856746</v>
      </c>
    </row>
    <row r="256" spans="2:12" s="306" customFormat="1" ht="14.25" customHeight="1">
      <c r="B256" s="321" t="s">
        <v>247</v>
      </c>
      <c r="C256" s="323">
        <v>448</v>
      </c>
      <c r="D256" s="323">
        <v>1049</v>
      </c>
      <c r="E256" s="323">
        <v>514</v>
      </c>
      <c r="F256" s="323">
        <v>535</v>
      </c>
      <c r="G256" s="445">
        <v>357</v>
      </c>
      <c r="H256" s="446">
        <v>841</v>
      </c>
      <c r="I256" s="442">
        <f t="shared" si="41"/>
        <v>91</v>
      </c>
      <c r="J256" s="442">
        <f t="shared" si="42"/>
        <v>208</v>
      </c>
      <c r="K256" s="438">
        <f t="shared" si="43"/>
        <v>25.490196078431367</v>
      </c>
      <c r="L256" s="438">
        <f t="shared" si="44"/>
        <v>24.73246135552914</v>
      </c>
    </row>
    <row r="257" spans="2:12" s="306" customFormat="1" ht="14.25" customHeight="1">
      <c r="B257" s="321" t="s">
        <v>248</v>
      </c>
      <c r="C257" s="323">
        <v>2121</v>
      </c>
      <c r="D257" s="323">
        <v>4847</v>
      </c>
      <c r="E257" s="323">
        <v>2300</v>
      </c>
      <c r="F257" s="323">
        <v>2547</v>
      </c>
      <c r="G257" s="445">
        <v>2095</v>
      </c>
      <c r="H257" s="446">
        <v>4928</v>
      </c>
      <c r="I257" s="442">
        <f t="shared" si="41"/>
        <v>26</v>
      </c>
      <c r="J257" s="442">
        <f t="shared" si="42"/>
        <v>-81</v>
      </c>
      <c r="K257" s="438">
        <f t="shared" si="43"/>
        <v>1.2410501193317316</v>
      </c>
      <c r="L257" s="438">
        <f t="shared" si="44"/>
        <v>-1.6436688311688386</v>
      </c>
    </row>
    <row r="258" spans="2:12" s="306" customFormat="1" ht="14.25" customHeight="1">
      <c r="B258" s="321" t="s">
        <v>249</v>
      </c>
      <c r="C258" s="323">
        <v>1103</v>
      </c>
      <c r="D258" s="323">
        <v>2488</v>
      </c>
      <c r="E258" s="323">
        <v>1208</v>
      </c>
      <c r="F258" s="323">
        <v>1280</v>
      </c>
      <c r="G258" s="445">
        <v>1107</v>
      </c>
      <c r="H258" s="446">
        <v>2545</v>
      </c>
      <c r="I258" s="442">
        <f t="shared" si="41"/>
        <v>-4</v>
      </c>
      <c r="J258" s="442">
        <f t="shared" si="42"/>
        <v>-57</v>
      </c>
      <c r="K258" s="438">
        <f t="shared" si="43"/>
        <v>-0.36133694670279226</v>
      </c>
      <c r="L258" s="438">
        <f t="shared" si="44"/>
        <v>-2.239685658153249</v>
      </c>
    </row>
    <row r="259" spans="2:12" s="306" customFormat="1" ht="14.25" customHeight="1">
      <c r="B259" s="321" t="s">
        <v>250</v>
      </c>
      <c r="C259" s="323">
        <v>348</v>
      </c>
      <c r="D259" s="323">
        <v>902</v>
      </c>
      <c r="E259" s="323">
        <v>439</v>
      </c>
      <c r="F259" s="323">
        <v>463</v>
      </c>
      <c r="G259" s="445">
        <v>348</v>
      </c>
      <c r="H259" s="446">
        <v>907</v>
      </c>
      <c r="I259" s="442">
        <f t="shared" si="41"/>
        <v>0</v>
      </c>
      <c r="J259" s="442">
        <f t="shared" si="42"/>
        <v>-5</v>
      </c>
      <c r="K259" s="438">
        <f t="shared" si="43"/>
        <v>0</v>
      </c>
      <c r="L259" s="438">
        <f t="shared" si="44"/>
        <v>-0.55126791620728</v>
      </c>
    </row>
    <row r="260" spans="2:12" s="306" customFormat="1" ht="14.25" customHeight="1">
      <c r="B260" s="321" t="s">
        <v>251</v>
      </c>
      <c r="C260" s="323">
        <v>301</v>
      </c>
      <c r="D260" s="323">
        <v>571</v>
      </c>
      <c r="E260" s="323">
        <v>266</v>
      </c>
      <c r="F260" s="323">
        <v>305</v>
      </c>
      <c r="G260" s="445">
        <v>310</v>
      </c>
      <c r="H260" s="446">
        <v>594</v>
      </c>
      <c r="I260" s="442">
        <f t="shared" si="41"/>
        <v>-9</v>
      </c>
      <c r="J260" s="442">
        <f t="shared" si="42"/>
        <v>-23</v>
      </c>
      <c r="K260" s="438">
        <f t="shared" si="43"/>
        <v>-2.9032258064516157</v>
      </c>
      <c r="L260" s="438">
        <f t="shared" si="44"/>
        <v>-3.8720538720538684</v>
      </c>
    </row>
    <row r="261" spans="1:13" ht="14.25" customHeight="1">
      <c r="A261" s="306"/>
      <c r="B261" s="321" t="s">
        <v>252</v>
      </c>
      <c r="C261" s="323">
        <v>557</v>
      </c>
      <c r="D261" s="323">
        <v>1232</v>
      </c>
      <c r="E261" s="323">
        <v>607</v>
      </c>
      <c r="F261" s="323">
        <v>625</v>
      </c>
      <c r="G261" s="445">
        <v>547</v>
      </c>
      <c r="H261" s="446">
        <v>1223</v>
      </c>
      <c r="I261" s="442">
        <f t="shared" si="41"/>
        <v>10</v>
      </c>
      <c r="J261" s="442">
        <f t="shared" si="42"/>
        <v>9</v>
      </c>
      <c r="K261" s="438">
        <f t="shared" si="43"/>
        <v>1.828153564899452</v>
      </c>
      <c r="L261" s="438">
        <f t="shared" si="44"/>
        <v>0.7358953393295167</v>
      </c>
      <c r="M261" s="306"/>
    </row>
    <row r="262" spans="2:12" s="306" customFormat="1" ht="14.25" customHeight="1">
      <c r="B262" s="321" t="s">
        <v>253</v>
      </c>
      <c r="C262" s="323">
        <v>421</v>
      </c>
      <c r="D262" s="323">
        <v>1090</v>
      </c>
      <c r="E262" s="323">
        <v>526</v>
      </c>
      <c r="F262" s="323">
        <v>564</v>
      </c>
      <c r="G262" s="445">
        <v>420</v>
      </c>
      <c r="H262" s="446">
        <v>1114</v>
      </c>
      <c r="I262" s="442">
        <f t="shared" si="41"/>
        <v>1</v>
      </c>
      <c r="J262" s="442">
        <f t="shared" si="42"/>
        <v>-24</v>
      </c>
      <c r="K262" s="438">
        <f t="shared" si="43"/>
        <v>0.2380952380952408</v>
      </c>
      <c r="L262" s="438">
        <f t="shared" si="44"/>
        <v>-2.15439856373429</v>
      </c>
    </row>
    <row r="263" spans="2:12" s="306" customFormat="1" ht="14.25" customHeight="1">
      <c r="B263" s="321" t="s">
        <v>254</v>
      </c>
      <c r="C263" s="323">
        <v>686</v>
      </c>
      <c r="D263" s="323">
        <v>1606</v>
      </c>
      <c r="E263" s="323">
        <v>779</v>
      </c>
      <c r="F263" s="323">
        <v>827</v>
      </c>
      <c r="G263" s="445">
        <v>702</v>
      </c>
      <c r="H263" s="446">
        <v>1641</v>
      </c>
      <c r="I263" s="442">
        <f t="shared" si="41"/>
        <v>-16</v>
      </c>
      <c r="J263" s="442">
        <f t="shared" si="42"/>
        <v>-35</v>
      </c>
      <c r="K263" s="438">
        <f t="shared" si="43"/>
        <v>-2.2792022792022806</v>
      </c>
      <c r="L263" s="438">
        <f t="shared" si="44"/>
        <v>-2.132845825716018</v>
      </c>
    </row>
    <row r="264" spans="2:12" s="306" customFormat="1" ht="14.25" customHeight="1">
      <c r="B264" s="321" t="s">
        <v>255</v>
      </c>
      <c r="C264" s="323">
        <v>38</v>
      </c>
      <c r="D264" s="323">
        <v>83</v>
      </c>
      <c r="E264" s="323">
        <v>39</v>
      </c>
      <c r="F264" s="323">
        <v>44</v>
      </c>
      <c r="G264" s="445">
        <v>38</v>
      </c>
      <c r="H264" s="446">
        <v>86</v>
      </c>
      <c r="I264" s="442">
        <f t="shared" si="41"/>
        <v>0</v>
      </c>
      <c r="J264" s="442">
        <f t="shared" si="42"/>
        <v>-3</v>
      </c>
      <c r="K264" s="438">
        <f t="shared" si="43"/>
        <v>0</v>
      </c>
      <c r="L264" s="438">
        <f t="shared" si="44"/>
        <v>-3.4883720930232442</v>
      </c>
    </row>
    <row r="265" spans="1:12" s="306" customFormat="1" ht="14.25" customHeight="1">
      <c r="A265" s="318" t="s">
        <v>256</v>
      </c>
      <c r="B265" s="319"/>
      <c r="C265" s="320">
        <f aca="true" t="shared" si="46" ref="C265:H265">SUM(C266:C268)</f>
        <v>1277</v>
      </c>
      <c r="D265" s="320">
        <f t="shared" si="46"/>
        <v>3009</v>
      </c>
      <c r="E265" s="320">
        <f t="shared" si="46"/>
        <v>1393</v>
      </c>
      <c r="F265" s="320">
        <f t="shared" si="46"/>
        <v>1616</v>
      </c>
      <c r="G265" s="448">
        <f t="shared" si="46"/>
        <v>1272</v>
      </c>
      <c r="H265" s="448">
        <f t="shared" si="46"/>
        <v>3024</v>
      </c>
      <c r="I265" s="441">
        <f t="shared" si="41"/>
        <v>5</v>
      </c>
      <c r="J265" s="441">
        <f t="shared" si="42"/>
        <v>-15</v>
      </c>
      <c r="K265" s="439">
        <f t="shared" si="43"/>
        <v>0.3930817610063002</v>
      </c>
      <c r="L265" s="439">
        <f t="shared" si="44"/>
        <v>-0.49603174603174693</v>
      </c>
    </row>
    <row r="266" spans="2:12" s="306" customFormat="1" ht="14.25" customHeight="1">
      <c r="B266" s="321" t="s">
        <v>257</v>
      </c>
      <c r="C266" s="323">
        <v>203</v>
      </c>
      <c r="D266" s="323">
        <v>395</v>
      </c>
      <c r="E266" s="323">
        <v>185</v>
      </c>
      <c r="F266" s="323">
        <v>210</v>
      </c>
      <c r="G266" s="445">
        <v>213</v>
      </c>
      <c r="H266" s="446">
        <v>410</v>
      </c>
      <c r="I266" s="442">
        <f t="shared" si="41"/>
        <v>-10</v>
      </c>
      <c r="J266" s="442">
        <f t="shared" si="42"/>
        <v>-15</v>
      </c>
      <c r="K266" s="438">
        <f t="shared" si="43"/>
        <v>-4.694835680751169</v>
      </c>
      <c r="L266" s="438">
        <f t="shared" si="44"/>
        <v>-3.6585365853658516</v>
      </c>
    </row>
    <row r="267" spans="1:13" s="318" customFormat="1" ht="14.25" customHeight="1">
      <c r="A267" s="306"/>
      <c r="B267" s="321" t="s">
        <v>258</v>
      </c>
      <c r="C267" s="323">
        <v>1034</v>
      </c>
      <c r="D267" s="323">
        <v>2507</v>
      </c>
      <c r="E267" s="323">
        <v>1156</v>
      </c>
      <c r="F267" s="323">
        <v>1351</v>
      </c>
      <c r="G267" s="445">
        <v>1019</v>
      </c>
      <c r="H267" s="446">
        <v>2506</v>
      </c>
      <c r="I267" s="442">
        <f t="shared" si="41"/>
        <v>15</v>
      </c>
      <c r="J267" s="442">
        <f t="shared" si="42"/>
        <v>1</v>
      </c>
      <c r="K267" s="438">
        <f t="shared" si="43"/>
        <v>1.4720314033366009</v>
      </c>
      <c r="L267" s="438">
        <f t="shared" si="44"/>
        <v>0.03990422984836073</v>
      </c>
      <c r="M267" s="306"/>
    </row>
    <row r="268" spans="2:12" s="306" customFormat="1" ht="14.25" customHeight="1">
      <c r="B268" s="321" t="s">
        <v>259</v>
      </c>
      <c r="C268" s="323">
        <v>40</v>
      </c>
      <c r="D268" s="323">
        <v>107</v>
      </c>
      <c r="E268" s="323">
        <v>52</v>
      </c>
      <c r="F268" s="323">
        <v>55</v>
      </c>
      <c r="G268" s="445">
        <v>40</v>
      </c>
      <c r="H268" s="446">
        <v>108</v>
      </c>
      <c r="I268" s="442">
        <f t="shared" si="41"/>
        <v>0</v>
      </c>
      <c r="J268" s="442">
        <f t="shared" si="42"/>
        <v>-1</v>
      </c>
      <c r="K268" s="438">
        <f t="shared" si="43"/>
        <v>0</v>
      </c>
      <c r="L268" s="438">
        <f t="shared" si="44"/>
        <v>-0.9259259259259238</v>
      </c>
    </row>
    <row r="269" spans="1:12" s="306" customFormat="1" ht="14.25" customHeight="1">
      <c r="A269" s="318" t="s">
        <v>260</v>
      </c>
      <c r="B269" s="319"/>
      <c r="C269" s="320">
        <f aca="true" t="shared" si="47" ref="C269:H269">SUM(C270:C289)</f>
        <v>6008</v>
      </c>
      <c r="D269" s="320">
        <f t="shared" si="47"/>
        <v>13577</v>
      </c>
      <c r="E269" s="320">
        <f t="shared" si="47"/>
        <v>6398</v>
      </c>
      <c r="F269" s="320">
        <f t="shared" si="47"/>
        <v>7179</v>
      </c>
      <c r="G269" s="448">
        <f t="shared" si="47"/>
        <v>5897</v>
      </c>
      <c r="H269" s="448">
        <f t="shared" si="47"/>
        <v>13429</v>
      </c>
      <c r="I269" s="441">
        <f t="shared" si="41"/>
        <v>111</v>
      </c>
      <c r="J269" s="441">
        <f t="shared" si="42"/>
        <v>148</v>
      </c>
      <c r="K269" s="439">
        <f t="shared" si="43"/>
        <v>1.882313040529084</v>
      </c>
      <c r="L269" s="439">
        <f t="shared" si="44"/>
        <v>1.102092486410001</v>
      </c>
    </row>
    <row r="270" spans="2:12" s="306" customFormat="1" ht="14.25" customHeight="1">
      <c r="B270" s="321" t="s">
        <v>261</v>
      </c>
      <c r="C270" s="307">
        <v>19</v>
      </c>
      <c r="D270" s="307">
        <v>29</v>
      </c>
      <c r="E270" s="307">
        <v>20</v>
      </c>
      <c r="F270" s="307">
        <v>9</v>
      </c>
      <c r="G270" s="445">
        <v>27</v>
      </c>
      <c r="H270" s="446">
        <v>37</v>
      </c>
      <c r="I270" s="442">
        <f t="shared" si="41"/>
        <v>-8</v>
      </c>
      <c r="J270" s="442">
        <f t="shared" si="42"/>
        <v>-8</v>
      </c>
      <c r="K270" s="438">
        <f t="shared" si="43"/>
        <v>-29.629629629629633</v>
      </c>
      <c r="L270" s="438">
        <f t="shared" si="44"/>
        <v>-21.621621621621628</v>
      </c>
    </row>
    <row r="271" spans="2:12" s="306" customFormat="1" ht="14.25" customHeight="1">
      <c r="B271" s="321" t="s">
        <v>262</v>
      </c>
      <c r="C271" s="307">
        <v>317</v>
      </c>
      <c r="D271" s="307">
        <v>642</v>
      </c>
      <c r="E271" s="307">
        <v>312</v>
      </c>
      <c r="F271" s="307">
        <v>330</v>
      </c>
      <c r="G271" s="445">
        <v>315</v>
      </c>
      <c r="H271" s="446">
        <v>634</v>
      </c>
      <c r="I271" s="442">
        <f t="shared" si="41"/>
        <v>2</v>
      </c>
      <c r="J271" s="442">
        <f t="shared" si="42"/>
        <v>8</v>
      </c>
      <c r="K271" s="438">
        <f t="shared" si="43"/>
        <v>0.6349206349206327</v>
      </c>
      <c r="L271" s="438">
        <f t="shared" si="44"/>
        <v>1.2618296529968376</v>
      </c>
    </row>
    <row r="272" spans="2:12" s="306" customFormat="1" ht="14.25" customHeight="1">
      <c r="B272" s="321" t="s">
        <v>263</v>
      </c>
      <c r="C272" s="307">
        <v>302</v>
      </c>
      <c r="D272" s="307">
        <v>705</v>
      </c>
      <c r="E272" s="307">
        <v>335</v>
      </c>
      <c r="F272" s="307">
        <v>370</v>
      </c>
      <c r="G272" s="445">
        <v>246</v>
      </c>
      <c r="H272" s="446">
        <v>587</v>
      </c>
      <c r="I272" s="442">
        <f t="shared" si="41"/>
        <v>56</v>
      </c>
      <c r="J272" s="442">
        <f t="shared" si="42"/>
        <v>118</v>
      </c>
      <c r="K272" s="438">
        <f t="shared" si="43"/>
        <v>22.76422764227641</v>
      </c>
      <c r="L272" s="438">
        <f t="shared" si="44"/>
        <v>20.102214650766598</v>
      </c>
    </row>
    <row r="273" spans="2:12" s="306" customFormat="1" ht="14.25" customHeight="1">
      <c r="B273" s="321" t="s">
        <v>264</v>
      </c>
      <c r="C273" s="307">
        <v>259</v>
      </c>
      <c r="D273" s="307">
        <v>601</v>
      </c>
      <c r="E273" s="307">
        <v>281</v>
      </c>
      <c r="F273" s="307">
        <v>320</v>
      </c>
      <c r="G273" s="445">
        <v>267</v>
      </c>
      <c r="H273" s="446">
        <v>622</v>
      </c>
      <c r="I273" s="442">
        <f t="shared" si="41"/>
        <v>-8</v>
      </c>
      <c r="J273" s="442">
        <f t="shared" si="42"/>
        <v>-21</v>
      </c>
      <c r="K273" s="438">
        <f t="shared" si="43"/>
        <v>-2.9962546816479403</v>
      </c>
      <c r="L273" s="438">
        <f t="shared" si="44"/>
        <v>-3.3762057877813447</v>
      </c>
    </row>
    <row r="274" spans="2:12" s="306" customFormat="1" ht="14.25" customHeight="1">
      <c r="B274" s="321" t="s">
        <v>265</v>
      </c>
      <c r="C274" s="307">
        <v>439</v>
      </c>
      <c r="D274" s="307">
        <v>987</v>
      </c>
      <c r="E274" s="307">
        <v>471</v>
      </c>
      <c r="F274" s="307">
        <v>516</v>
      </c>
      <c r="G274" s="445">
        <v>463</v>
      </c>
      <c r="H274" s="446">
        <v>1077</v>
      </c>
      <c r="I274" s="442">
        <f t="shared" si="41"/>
        <v>-24</v>
      </c>
      <c r="J274" s="442">
        <f t="shared" si="42"/>
        <v>-90</v>
      </c>
      <c r="K274" s="438">
        <f t="shared" si="43"/>
        <v>-5.1835853131749445</v>
      </c>
      <c r="L274" s="438">
        <f t="shared" si="44"/>
        <v>-8.35654596100278</v>
      </c>
    </row>
    <row r="275" spans="2:12" s="306" customFormat="1" ht="14.25" customHeight="1">
      <c r="B275" s="321" t="s">
        <v>266</v>
      </c>
      <c r="C275" s="307">
        <v>290</v>
      </c>
      <c r="D275" s="307">
        <v>724</v>
      </c>
      <c r="E275" s="307">
        <v>349</v>
      </c>
      <c r="F275" s="307">
        <v>375</v>
      </c>
      <c r="G275" s="445">
        <v>289</v>
      </c>
      <c r="H275" s="446">
        <v>725</v>
      </c>
      <c r="I275" s="442">
        <f t="shared" si="41"/>
        <v>1</v>
      </c>
      <c r="J275" s="442">
        <f t="shared" si="42"/>
        <v>-1</v>
      </c>
      <c r="K275" s="438">
        <f t="shared" si="43"/>
        <v>0.3460207612456827</v>
      </c>
      <c r="L275" s="438">
        <f t="shared" si="44"/>
        <v>-0.13793103448276156</v>
      </c>
    </row>
    <row r="276" spans="2:12" s="306" customFormat="1" ht="14.25" customHeight="1">
      <c r="B276" s="321" t="s">
        <v>267</v>
      </c>
      <c r="C276" s="307">
        <v>292</v>
      </c>
      <c r="D276" s="307">
        <v>628</v>
      </c>
      <c r="E276" s="307">
        <v>308</v>
      </c>
      <c r="F276" s="307">
        <v>320</v>
      </c>
      <c r="G276" s="445">
        <v>300</v>
      </c>
      <c r="H276" s="446">
        <v>657</v>
      </c>
      <c r="I276" s="442">
        <f t="shared" si="41"/>
        <v>-8</v>
      </c>
      <c r="J276" s="442">
        <f t="shared" si="42"/>
        <v>-29</v>
      </c>
      <c r="K276" s="438">
        <f t="shared" si="43"/>
        <v>-2.666666666666657</v>
      </c>
      <c r="L276" s="438">
        <f t="shared" si="44"/>
        <v>-4.414003044140031</v>
      </c>
    </row>
    <row r="277" spans="1:13" s="318" customFormat="1" ht="14.25" customHeight="1">
      <c r="A277" s="306"/>
      <c r="B277" s="321" t="s">
        <v>268</v>
      </c>
      <c r="C277" s="307">
        <v>228</v>
      </c>
      <c r="D277" s="307">
        <v>530</v>
      </c>
      <c r="E277" s="307">
        <v>242</v>
      </c>
      <c r="F277" s="307">
        <v>288</v>
      </c>
      <c r="G277" s="445">
        <v>226</v>
      </c>
      <c r="H277" s="446">
        <v>534</v>
      </c>
      <c r="I277" s="442">
        <f t="shared" si="41"/>
        <v>2</v>
      </c>
      <c r="J277" s="442">
        <f t="shared" si="42"/>
        <v>-4</v>
      </c>
      <c r="K277" s="438">
        <f t="shared" si="43"/>
        <v>0.8849557522123916</v>
      </c>
      <c r="L277" s="438">
        <f t="shared" si="44"/>
        <v>-0.7490636704119851</v>
      </c>
      <c r="M277" s="306"/>
    </row>
    <row r="278" spans="2:12" s="306" customFormat="1" ht="14.25" customHeight="1">
      <c r="B278" s="321" t="s">
        <v>269</v>
      </c>
      <c r="C278" s="307">
        <v>260</v>
      </c>
      <c r="D278" s="307">
        <v>622</v>
      </c>
      <c r="E278" s="307">
        <v>294</v>
      </c>
      <c r="F278" s="307">
        <v>328</v>
      </c>
      <c r="G278" s="445">
        <v>254</v>
      </c>
      <c r="H278" s="446">
        <v>628</v>
      </c>
      <c r="I278" s="442">
        <f t="shared" si="41"/>
        <v>6</v>
      </c>
      <c r="J278" s="442">
        <f t="shared" si="42"/>
        <v>-6</v>
      </c>
      <c r="K278" s="438">
        <f t="shared" si="43"/>
        <v>2.3622047244094517</v>
      </c>
      <c r="L278" s="438">
        <f t="shared" si="44"/>
        <v>-0.9554140127388564</v>
      </c>
    </row>
    <row r="279" spans="2:12" s="306" customFormat="1" ht="14.25" customHeight="1">
      <c r="B279" s="321" t="s">
        <v>653</v>
      </c>
      <c r="C279" s="307">
        <v>21</v>
      </c>
      <c r="D279" s="307">
        <v>60</v>
      </c>
      <c r="E279" s="307">
        <v>32</v>
      </c>
      <c r="F279" s="307">
        <v>28</v>
      </c>
      <c r="G279" s="445">
        <v>21</v>
      </c>
      <c r="H279" s="445">
        <v>60</v>
      </c>
      <c r="I279" s="442">
        <f aca="true" t="shared" si="48" ref="I279:I289">C279-G279</f>
        <v>0</v>
      </c>
      <c r="J279" s="442">
        <f aca="true" t="shared" si="49" ref="J279:J289">D279-H279</f>
        <v>0</v>
      </c>
      <c r="K279" s="438">
        <f aca="true" t="shared" si="50" ref="K279:K289">C279/G279*100-100</f>
        <v>0</v>
      </c>
      <c r="L279" s="438">
        <f aca="true" t="shared" si="51" ref="L279:L289">D279/H279*100-100</f>
        <v>0</v>
      </c>
    </row>
    <row r="280" spans="2:12" s="306" customFormat="1" ht="14.25" customHeight="1">
      <c r="B280" s="321" t="s">
        <v>654</v>
      </c>
      <c r="C280" s="307">
        <v>229</v>
      </c>
      <c r="D280" s="307">
        <v>524</v>
      </c>
      <c r="E280" s="307">
        <v>239</v>
      </c>
      <c r="F280" s="307">
        <v>285</v>
      </c>
      <c r="G280" s="445">
        <v>238</v>
      </c>
      <c r="H280" s="445">
        <v>543</v>
      </c>
      <c r="I280" s="442">
        <f t="shared" si="48"/>
        <v>-9</v>
      </c>
      <c r="J280" s="442">
        <f t="shared" si="49"/>
        <v>-19</v>
      </c>
      <c r="K280" s="438">
        <f t="shared" si="50"/>
        <v>-3.7815126050420105</v>
      </c>
      <c r="L280" s="438">
        <f t="shared" si="51"/>
        <v>-3.499079189686924</v>
      </c>
    </row>
    <row r="281" spans="2:13" s="318" customFormat="1" ht="14.25" customHeight="1">
      <c r="B281" s="341" t="s">
        <v>655</v>
      </c>
      <c r="C281" s="324">
        <v>192</v>
      </c>
      <c r="D281" s="324">
        <v>409</v>
      </c>
      <c r="E281" s="324">
        <v>187</v>
      </c>
      <c r="F281" s="324">
        <v>222</v>
      </c>
      <c r="G281" s="445">
        <v>196</v>
      </c>
      <c r="H281" s="445">
        <v>421</v>
      </c>
      <c r="I281" s="442">
        <f t="shared" si="48"/>
        <v>-4</v>
      </c>
      <c r="J281" s="442">
        <f t="shared" si="49"/>
        <v>-12</v>
      </c>
      <c r="K281" s="438">
        <f t="shared" si="50"/>
        <v>-2.040816326530617</v>
      </c>
      <c r="L281" s="438">
        <f t="shared" si="51"/>
        <v>-2.850356294536809</v>
      </c>
      <c r="M281" s="306"/>
    </row>
    <row r="282" spans="2:12" s="306" customFormat="1" ht="14.25" customHeight="1">
      <c r="B282" s="321" t="s">
        <v>656</v>
      </c>
      <c r="C282" s="307">
        <v>474</v>
      </c>
      <c r="D282" s="307">
        <v>1116</v>
      </c>
      <c r="E282" s="307">
        <v>498</v>
      </c>
      <c r="F282" s="307">
        <v>618</v>
      </c>
      <c r="G282" s="445">
        <v>409</v>
      </c>
      <c r="H282" s="445">
        <v>946</v>
      </c>
      <c r="I282" s="442">
        <f t="shared" si="48"/>
        <v>65</v>
      </c>
      <c r="J282" s="442">
        <f t="shared" si="49"/>
        <v>170</v>
      </c>
      <c r="K282" s="438">
        <f t="shared" si="50"/>
        <v>15.892420537897294</v>
      </c>
      <c r="L282" s="438">
        <f t="shared" si="51"/>
        <v>17.97040169133193</v>
      </c>
    </row>
    <row r="283" spans="2:12" s="306" customFormat="1" ht="14.25" customHeight="1">
      <c r="B283" s="321" t="s">
        <v>657</v>
      </c>
      <c r="C283" s="307">
        <v>919</v>
      </c>
      <c r="D283" s="307">
        <v>2077</v>
      </c>
      <c r="E283" s="307">
        <v>1006</v>
      </c>
      <c r="F283" s="307">
        <v>1071</v>
      </c>
      <c r="G283" s="445">
        <v>895</v>
      </c>
      <c r="H283" s="445">
        <v>1999</v>
      </c>
      <c r="I283" s="442">
        <f t="shared" si="48"/>
        <v>24</v>
      </c>
      <c r="J283" s="442">
        <f t="shared" si="49"/>
        <v>78</v>
      </c>
      <c r="K283" s="438">
        <f t="shared" si="50"/>
        <v>2.6815642458100513</v>
      </c>
      <c r="L283" s="438">
        <f t="shared" si="51"/>
        <v>3.901950975487736</v>
      </c>
    </row>
    <row r="284" spans="2:12" s="306" customFormat="1" ht="14.25" customHeight="1">
      <c r="B284" s="321" t="s">
        <v>658</v>
      </c>
      <c r="C284" s="307">
        <v>1014</v>
      </c>
      <c r="D284" s="307">
        <v>2234</v>
      </c>
      <c r="E284" s="307">
        <v>1035</v>
      </c>
      <c r="F284" s="307">
        <v>1199</v>
      </c>
      <c r="G284" s="445">
        <v>1003</v>
      </c>
      <c r="H284" s="445">
        <v>2254</v>
      </c>
      <c r="I284" s="442">
        <f t="shared" si="48"/>
        <v>11</v>
      </c>
      <c r="J284" s="442">
        <f t="shared" si="49"/>
        <v>-20</v>
      </c>
      <c r="K284" s="438">
        <f t="shared" si="50"/>
        <v>1.0967098703888354</v>
      </c>
      <c r="L284" s="438">
        <f t="shared" si="51"/>
        <v>-0.8873114463176677</v>
      </c>
    </row>
    <row r="285" spans="2:12" s="306" customFormat="1" ht="14.25" customHeight="1">
      <c r="B285" s="321" t="s">
        <v>659</v>
      </c>
      <c r="C285" s="307">
        <v>440</v>
      </c>
      <c r="D285" s="307">
        <v>944</v>
      </c>
      <c r="E285" s="307">
        <v>440</v>
      </c>
      <c r="F285" s="307">
        <v>504</v>
      </c>
      <c r="G285" s="445">
        <v>434</v>
      </c>
      <c r="H285" s="445">
        <v>945</v>
      </c>
      <c r="I285" s="442">
        <f t="shared" si="48"/>
        <v>6</v>
      </c>
      <c r="J285" s="442">
        <f t="shared" si="49"/>
        <v>-1</v>
      </c>
      <c r="K285" s="438">
        <f t="shared" si="50"/>
        <v>1.3824884792626762</v>
      </c>
      <c r="L285" s="438">
        <f t="shared" si="51"/>
        <v>-0.10582010582011492</v>
      </c>
    </row>
    <row r="286" spans="2:12" s="306" customFormat="1" ht="14.25" customHeight="1">
      <c r="B286" s="321" t="s">
        <v>660</v>
      </c>
      <c r="C286" s="307">
        <v>128</v>
      </c>
      <c r="D286" s="307">
        <v>265</v>
      </c>
      <c r="E286" s="307">
        <v>123</v>
      </c>
      <c r="F286" s="307">
        <v>142</v>
      </c>
      <c r="G286" s="445">
        <v>128</v>
      </c>
      <c r="H286" s="445">
        <v>272</v>
      </c>
      <c r="I286" s="442">
        <f t="shared" si="48"/>
        <v>0</v>
      </c>
      <c r="J286" s="442">
        <f t="shared" si="49"/>
        <v>-7</v>
      </c>
      <c r="K286" s="438">
        <f t="shared" si="50"/>
        <v>0</v>
      </c>
      <c r="L286" s="438">
        <f t="shared" si="51"/>
        <v>-2.57352941176471</v>
      </c>
    </row>
    <row r="287" spans="2:12" s="306" customFormat="1" ht="14.25" customHeight="1">
      <c r="B287" s="321" t="s">
        <v>661</v>
      </c>
      <c r="C287" s="307">
        <v>71</v>
      </c>
      <c r="D287" s="307">
        <v>185</v>
      </c>
      <c r="E287" s="307">
        <v>90</v>
      </c>
      <c r="F287" s="307">
        <v>95</v>
      </c>
      <c r="G287" s="445">
        <v>72</v>
      </c>
      <c r="H287" s="445">
        <v>187</v>
      </c>
      <c r="I287" s="442">
        <f t="shared" si="48"/>
        <v>-1</v>
      </c>
      <c r="J287" s="442">
        <f t="shared" si="49"/>
        <v>-2</v>
      </c>
      <c r="K287" s="438">
        <f t="shared" si="50"/>
        <v>-1.3888888888888857</v>
      </c>
      <c r="L287" s="438">
        <f t="shared" si="51"/>
        <v>-1.069518716577548</v>
      </c>
    </row>
    <row r="288" spans="2:12" s="306" customFormat="1" ht="14.25" customHeight="1">
      <c r="B288" s="321" t="s">
        <v>662</v>
      </c>
      <c r="C288" s="307">
        <v>24</v>
      </c>
      <c r="D288" s="307">
        <v>50</v>
      </c>
      <c r="E288" s="307">
        <v>29</v>
      </c>
      <c r="F288" s="307">
        <v>21</v>
      </c>
      <c r="G288" s="445">
        <v>24</v>
      </c>
      <c r="H288" s="445">
        <v>53</v>
      </c>
      <c r="I288" s="442">
        <f t="shared" si="48"/>
        <v>0</v>
      </c>
      <c r="J288" s="442">
        <f t="shared" si="49"/>
        <v>-3</v>
      </c>
      <c r="K288" s="438">
        <f t="shared" si="50"/>
        <v>0</v>
      </c>
      <c r="L288" s="438">
        <f t="shared" si="51"/>
        <v>-5.660377358490564</v>
      </c>
    </row>
    <row r="289" spans="2:12" s="306" customFormat="1" ht="14.25" customHeight="1">
      <c r="B289" s="321" t="s">
        <v>663</v>
      </c>
      <c r="C289" s="307">
        <v>90</v>
      </c>
      <c r="D289" s="307">
        <v>245</v>
      </c>
      <c r="E289" s="307">
        <v>107</v>
      </c>
      <c r="F289" s="307">
        <v>138</v>
      </c>
      <c r="G289" s="445">
        <v>90</v>
      </c>
      <c r="H289" s="445">
        <v>248</v>
      </c>
      <c r="I289" s="442">
        <f t="shared" si="48"/>
        <v>0</v>
      </c>
      <c r="J289" s="442">
        <f t="shared" si="49"/>
        <v>-3</v>
      </c>
      <c r="K289" s="438">
        <f t="shared" si="50"/>
        <v>0</v>
      </c>
      <c r="L289" s="438">
        <f t="shared" si="51"/>
        <v>-1.2096774193548328</v>
      </c>
    </row>
    <row r="290" spans="1:12" s="306" customFormat="1" ht="14.25" customHeight="1">
      <c r="A290" s="318" t="s">
        <v>270</v>
      </c>
      <c r="B290" s="319"/>
      <c r="C290" s="320">
        <f aca="true" t="shared" si="52" ref="C290:H290">SUM(C291)</f>
        <v>708</v>
      </c>
      <c r="D290" s="320">
        <f t="shared" si="52"/>
        <v>1704</v>
      </c>
      <c r="E290" s="320">
        <f t="shared" si="52"/>
        <v>817</v>
      </c>
      <c r="F290" s="320">
        <f t="shared" si="52"/>
        <v>887</v>
      </c>
      <c r="G290" s="448">
        <f t="shared" si="52"/>
        <v>695</v>
      </c>
      <c r="H290" s="448">
        <f t="shared" si="52"/>
        <v>1716</v>
      </c>
      <c r="I290" s="441">
        <f aca="true" t="shared" si="53" ref="I290:J294">C290-G290</f>
        <v>13</v>
      </c>
      <c r="J290" s="441">
        <f t="shared" si="53"/>
        <v>-12</v>
      </c>
      <c r="K290" s="439">
        <f aca="true" t="shared" si="54" ref="K290:L294">C290/G290*100-100</f>
        <v>1.8705035971223083</v>
      </c>
      <c r="L290" s="439">
        <f t="shared" si="54"/>
        <v>-0.6993006993006929</v>
      </c>
    </row>
    <row r="291" spans="1:13" s="318" customFormat="1" ht="14.25" customHeight="1">
      <c r="A291" s="306"/>
      <c r="B291" s="321" t="s">
        <v>271</v>
      </c>
      <c r="C291" s="307">
        <v>708</v>
      </c>
      <c r="D291" s="307">
        <v>1704</v>
      </c>
      <c r="E291" s="307">
        <v>817</v>
      </c>
      <c r="F291" s="307">
        <v>887</v>
      </c>
      <c r="G291" s="445">
        <v>695</v>
      </c>
      <c r="H291" s="446">
        <v>1716</v>
      </c>
      <c r="I291" s="442">
        <f t="shared" si="53"/>
        <v>13</v>
      </c>
      <c r="J291" s="442">
        <f t="shared" si="53"/>
        <v>-12</v>
      </c>
      <c r="K291" s="438">
        <f t="shared" si="54"/>
        <v>1.8705035971223083</v>
      </c>
      <c r="L291" s="438">
        <f t="shared" si="54"/>
        <v>-0.6993006993006929</v>
      </c>
      <c r="M291" s="306"/>
    </row>
    <row r="292" spans="1:12" s="306" customFormat="1" ht="14.25" customHeight="1">
      <c r="A292" s="318" t="s">
        <v>272</v>
      </c>
      <c r="B292" s="319"/>
      <c r="C292" s="320">
        <f aca="true" t="shared" si="55" ref="C292:H292">SUM(C293:C294,C305:C333)</f>
        <v>11454</v>
      </c>
      <c r="D292" s="320">
        <f t="shared" si="55"/>
        <v>25882</v>
      </c>
      <c r="E292" s="320">
        <f t="shared" si="55"/>
        <v>12263</v>
      </c>
      <c r="F292" s="320">
        <f t="shared" si="55"/>
        <v>13619</v>
      </c>
      <c r="G292" s="448">
        <f t="shared" si="55"/>
        <v>11344</v>
      </c>
      <c r="H292" s="448">
        <f t="shared" si="55"/>
        <v>25891</v>
      </c>
      <c r="I292" s="441">
        <f t="shared" si="53"/>
        <v>110</v>
      </c>
      <c r="J292" s="441">
        <f t="shared" si="53"/>
        <v>-9</v>
      </c>
      <c r="K292" s="439">
        <f t="shared" si="54"/>
        <v>0.969675599435817</v>
      </c>
      <c r="L292" s="439">
        <f t="shared" si="54"/>
        <v>-0.03476111390058634</v>
      </c>
    </row>
    <row r="293" spans="1:13" s="318" customFormat="1" ht="14.25" customHeight="1">
      <c r="A293" s="306"/>
      <c r="B293" s="321" t="s">
        <v>273</v>
      </c>
      <c r="C293" s="307">
        <v>84</v>
      </c>
      <c r="D293" s="307">
        <v>164</v>
      </c>
      <c r="E293" s="307">
        <v>84</v>
      </c>
      <c r="F293" s="307">
        <v>80</v>
      </c>
      <c r="G293" s="442">
        <v>119</v>
      </c>
      <c r="H293" s="442">
        <v>212</v>
      </c>
      <c r="I293" s="441">
        <f>C293-G293</f>
        <v>-35</v>
      </c>
      <c r="J293" s="441">
        <f>D293-H293</f>
        <v>-48</v>
      </c>
      <c r="K293" s="439">
        <f>C293/G293*100-100</f>
        <v>-29.411764705882348</v>
      </c>
      <c r="L293" s="439">
        <f>D293/H293*100-100</f>
        <v>-22.641509433962256</v>
      </c>
      <c r="M293" s="306"/>
    </row>
    <row r="294" spans="2:12" s="306" customFormat="1" ht="14.25" customHeight="1">
      <c r="B294" s="321" t="s">
        <v>274</v>
      </c>
      <c r="C294" s="307">
        <v>101</v>
      </c>
      <c r="D294" s="307">
        <v>221</v>
      </c>
      <c r="E294" s="307">
        <v>108</v>
      </c>
      <c r="F294" s="307">
        <v>113</v>
      </c>
      <c r="G294" s="445">
        <v>104</v>
      </c>
      <c r="H294" s="446">
        <v>226</v>
      </c>
      <c r="I294" s="442">
        <f t="shared" si="53"/>
        <v>-3</v>
      </c>
      <c r="J294" s="442">
        <f t="shared" si="53"/>
        <v>-5</v>
      </c>
      <c r="K294" s="438">
        <f t="shared" si="54"/>
        <v>-2.884615384615387</v>
      </c>
      <c r="L294" s="438">
        <f t="shared" si="54"/>
        <v>-2.212389380530979</v>
      </c>
    </row>
    <row r="295" spans="1:12" s="306" customFormat="1" ht="3.75" customHeight="1">
      <c r="A295" s="327"/>
      <c r="B295" s="342"/>
      <c r="C295" s="327"/>
      <c r="D295" s="327"/>
      <c r="E295" s="327"/>
      <c r="F295" s="327"/>
      <c r="G295" s="327"/>
      <c r="H295" s="329"/>
      <c r="I295" s="352"/>
      <c r="J295" s="352"/>
      <c r="K295" s="364"/>
      <c r="L295" s="364"/>
    </row>
    <row r="296" spans="1:12" s="306" customFormat="1" ht="3.75" customHeight="1">
      <c r="A296" s="307"/>
      <c r="B296" s="322"/>
      <c r="C296" s="307"/>
      <c r="D296" s="307"/>
      <c r="E296" s="307"/>
      <c r="F296" s="307"/>
      <c r="G296" s="307"/>
      <c r="H296" s="324"/>
      <c r="I296" s="346"/>
      <c r="J296" s="346"/>
      <c r="K296" s="363"/>
      <c r="L296" s="363"/>
    </row>
    <row r="297" spans="1:12" s="306" customFormat="1" ht="12.75" customHeight="1">
      <c r="A297" s="307"/>
      <c r="B297" s="322"/>
      <c r="C297" s="307"/>
      <c r="D297" s="307"/>
      <c r="E297" s="307"/>
      <c r="F297" s="307"/>
      <c r="G297" s="307"/>
      <c r="H297" s="324"/>
      <c r="I297" s="346"/>
      <c r="J297" s="346"/>
      <c r="K297" s="363"/>
      <c r="L297" s="363"/>
    </row>
    <row r="298" spans="1:12" ht="18" customHeight="1">
      <c r="A298" s="305"/>
      <c r="B298" s="332"/>
      <c r="C298" s="332"/>
      <c r="D298" s="332"/>
      <c r="E298" s="332"/>
      <c r="F298" s="332"/>
      <c r="G298" s="332"/>
      <c r="H298" s="332"/>
      <c r="I298" s="353"/>
      <c r="J298" s="353"/>
      <c r="K298" s="365"/>
      <c r="L298" s="366" t="s">
        <v>92</v>
      </c>
    </row>
    <row r="299" spans="1:12" ht="12" customHeight="1">
      <c r="A299" s="305"/>
      <c r="B299" s="332"/>
      <c r="C299" s="332"/>
      <c r="D299" s="332"/>
      <c r="E299" s="332"/>
      <c r="F299" s="332"/>
      <c r="G299" s="332"/>
      <c r="H299" s="332"/>
      <c r="I299" s="353"/>
      <c r="J299" s="353"/>
      <c r="K299" s="365"/>
      <c r="L299" s="366"/>
    </row>
    <row r="300" spans="1:12" ht="12" customHeight="1">
      <c r="A300" s="305"/>
      <c r="B300" s="332"/>
      <c r="C300" s="332"/>
      <c r="D300" s="332"/>
      <c r="E300" s="332"/>
      <c r="F300" s="332"/>
      <c r="G300" s="332"/>
      <c r="H300" s="332"/>
      <c r="I300" s="353"/>
      <c r="J300" s="353"/>
      <c r="K300" s="365"/>
      <c r="L300" s="366"/>
    </row>
    <row r="301" spans="1:12" ht="3.75" customHeight="1">
      <c r="A301" s="327"/>
      <c r="B301" s="327"/>
      <c r="C301" s="327"/>
      <c r="D301" s="327"/>
      <c r="E301" s="327"/>
      <c r="F301" s="327"/>
      <c r="G301" s="327"/>
      <c r="H301" s="327"/>
      <c r="I301" s="354"/>
      <c r="J301" s="354"/>
      <c r="K301" s="368"/>
      <c r="L301" s="368"/>
    </row>
    <row r="302" spans="1:12" ht="18.75" customHeight="1">
      <c r="A302" s="308"/>
      <c r="B302" s="309" t="s">
        <v>39</v>
      </c>
      <c r="C302" s="562" t="s">
        <v>753</v>
      </c>
      <c r="D302" s="562"/>
      <c r="E302" s="562"/>
      <c r="F302" s="563"/>
      <c r="G302" s="564">
        <v>17</v>
      </c>
      <c r="H302" s="565"/>
      <c r="I302" s="566" t="s">
        <v>40</v>
      </c>
      <c r="J302" s="566"/>
      <c r="K302" s="567" t="s">
        <v>675</v>
      </c>
      <c r="L302" s="568"/>
    </row>
    <row r="303" spans="1:12" ht="18.75" customHeight="1">
      <c r="A303" s="310" t="s">
        <v>41</v>
      </c>
      <c r="B303" s="311"/>
      <c r="C303" s="312" t="s">
        <v>42</v>
      </c>
      <c r="D303" s="313" t="s">
        <v>0</v>
      </c>
      <c r="E303" s="313" t="s">
        <v>43</v>
      </c>
      <c r="F303" s="313" t="s">
        <v>44</v>
      </c>
      <c r="G303" s="312" t="s">
        <v>42</v>
      </c>
      <c r="H303" s="313" t="s">
        <v>0</v>
      </c>
      <c r="I303" s="350" t="s">
        <v>42</v>
      </c>
      <c r="J303" s="350" t="s">
        <v>0</v>
      </c>
      <c r="K303" s="360" t="s">
        <v>42</v>
      </c>
      <c r="L303" s="361" t="s">
        <v>0</v>
      </c>
    </row>
    <row r="304" spans="1:12" ht="4.5" customHeight="1">
      <c r="A304" s="314"/>
      <c r="B304" s="315"/>
      <c r="C304" s="317"/>
      <c r="D304" s="317"/>
      <c r="E304" s="317"/>
      <c r="F304" s="317"/>
      <c r="G304" s="317"/>
      <c r="H304" s="317"/>
      <c r="I304" s="351"/>
      <c r="J304" s="351"/>
      <c r="K304" s="362"/>
      <c r="L304" s="362"/>
    </row>
    <row r="305" spans="2:12" s="306" customFormat="1" ht="14.25" customHeight="1">
      <c r="B305" s="321" t="s">
        <v>275</v>
      </c>
      <c r="C305" s="307">
        <v>384</v>
      </c>
      <c r="D305" s="307">
        <v>912</v>
      </c>
      <c r="E305" s="307">
        <v>445</v>
      </c>
      <c r="F305" s="307">
        <v>467</v>
      </c>
      <c r="G305" s="445">
        <v>380</v>
      </c>
      <c r="H305" s="446">
        <v>924</v>
      </c>
      <c r="I305" s="442">
        <f aca="true" t="shared" si="56" ref="I305:I316">C305-G305</f>
        <v>4</v>
      </c>
      <c r="J305" s="442">
        <f aca="true" t="shared" si="57" ref="J305:J316">D305-H305</f>
        <v>-12</v>
      </c>
      <c r="K305" s="438">
        <f aca="true" t="shared" si="58" ref="K305:K316">C305/G305*100-100</f>
        <v>1.05263157894737</v>
      </c>
      <c r="L305" s="438">
        <f aca="true" t="shared" si="59" ref="L305:L316">D305/H305*100-100</f>
        <v>-1.2987012987013031</v>
      </c>
    </row>
    <row r="306" spans="2:12" s="306" customFormat="1" ht="14.25" customHeight="1">
      <c r="B306" s="321" t="s">
        <v>276</v>
      </c>
      <c r="C306" s="307">
        <v>143</v>
      </c>
      <c r="D306" s="307">
        <v>356</v>
      </c>
      <c r="E306" s="307">
        <v>169</v>
      </c>
      <c r="F306" s="307">
        <v>187</v>
      </c>
      <c r="G306" s="445">
        <v>142</v>
      </c>
      <c r="H306" s="446">
        <v>361</v>
      </c>
      <c r="I306" s="442">
        <f t="shared" si="56"/>
        <v>1</v>
      </c>
      <c r="J306" s="442">
        <f t="shared" si="57"/>
        <v>-5</v>
      </c>
      <c r="K306" s="438">
        <f t="shared" si="58"/>
        <v>0.7042253521126725</v>
      </c>
      <c r="L306" s="438">
        <f t="shared" si="59"/>
        <v>-1.3850415512465304</v>
      </c>
    </row>
    <row r="307" spans="2:12" s="306" customFormat="1" ht="14.25" customHeight="1">
      <c r="B307" s="321" t="s">
        <v>664</v>
      </c>
      <c r="C307" s="307">
        <v>635</v>
      </c>
      <c r="D307" s="307">
        <v>1262</v>
      </c>
      <c r="E307" s="307">
        <v>570</v>
      </c>
      <c r="F307" s="307">
        <v>692</v>
      </c>
      <c r="G307" s="445">
        <v>629</v>
      </c>
      <c r="H307" s="445">
        <v>1259</v>
      </c>
      <c r="I307" s="442">
        <f t="shared" si="56"/>
        <v>6</v>
      </c>
      <c r="J307" s="442">
        <f t="shared" si="57"/>
        <v>3</v>
      </c>
      <c r="K307" s="438">
        <f t="shared" si="58"/>
        <v>0.953895071542135</v>
      </c>
      <c r="L307" s="438">
        <f t="shared" si="59"/>
        <v>0.23828435266084114</v>
      </c>
    </row>
    <row r="308" spans="2:13" s="318" customFormat="1" ht="14.25" customHeight="1">
      <c r="B308" s="321" t="s">
        <v>665</v>
      </c>
      <c r="C308" s="324">
        <v>496</v>
      </c>
      <c r="D308" s="324">
        <v>953</v>
      </c>
      <c r="E308" s="324">
        <v>441</v>
      </c>
      <c r="F308" s="324">
        <v>512</v>
      </c>
      <c r="G308" s="445">
        <v>510</v>
      </c>
      <c r="H308" s="445">
        <v>991</v>
      </c>
      <c r="I308" s="442">
        <f t="shared" si="56"/>
        <v>-14</v>
      </c>
      <c r="J308" s="442">
        <f t="shared" si="57"/>
        <v>-38</v>
      </c>
      <c r="K308" s="438">
        <f t="shared" si="58"/>
        <v>-2.7450980392156907</v>
      </c>
      <c r="L308" s="438">
        <f t="shared" si="59"/>
        <v>-3.834510595358225</v>
      </c>
      <c r="M308" s="306"/>
    </row>
    <row r="309" spans="2:12" s="306" customFormat="1" ht="14.25" customHeight="1">
      <c r="B309" s="321" t="s">
        <v>666</v>
      </c>
      <c r="C309" s="307">
        <v>615</v>
      </c>
      <c r="D309" s="307">
        <v>1252</v>
      </c>
      <c r="E309" s="307">
        <v>557</v>
      </c>
      <c r="F309" s="307">
        <v>695</v>
      </c>
      <c r="G309" s="445">
        <v>566</v>
      </c>
      <c r="H309" s="445">
        <v>1150</v>
      </c>
      <c r="I309" s="442">
        <f t="shared" si="56"/>
        <v>49</v>
      </c>
      <c r="J309" s="442">
        <f t="shared" si="57"/>
        <v>102</v>
      </c>
      <c r="K309" s="438">
        <f t="shared" si="58"/>
        <v>8.657243816254407</v>
      </c>
      <c r="L309" s="438">
        <f t="shared" si="59"/>
        <v>8.869565217391312</v>
      </c>
    </row>
    <row r="310" spans="2:12" s="306" customFormat="1" ht="14.25" customHeight="1">
      <c r="B310" s="321" t="s">
        <v>667</v>
      </c>
      <c r="C310" s="307">
        <v>134</v>
      </c>
      <c r="D310" s="307">
        <v>250</v>
      </c>
      <c r="E310" s="307">
        <v>114</v>
      </c>
      <c r="F310" s="307">
        <v>136</v>
      </c>
      <c r="G310" s="445">
        <v>138</v>
      </c>
      <c r="H310" s="445">
        <v>245</v>
      </c>
      <c r="I310" s="442">
        <f t="shared" si="56"/>
        <v>-4</v>
      </c>
      <c r="J310" s="442">
        <f t="shared" si="57"/>
        <v>5</v>
      </c>
      <c r="K310" s="438">
        <f t="shared" si="58"/>
        <v>-2.898550724637687</v>
      </c>
      <c r="L310" s="438">
        <f t="shared" si="59"/>
        <v>2.040816326530617</v>
      </c>
    </row>
    <row r="311" spans="2:12" s="306" customFormat="1" ht="14.25" customHeight="1">
      <c r="B311" s="321" t="s">
        <v>668</v>
      </c>
      <c r="C311" s="307">
        <v>592</v>
      </c>
      <c r="D311" s="307">
        <v>1302</v>
      </c>
      <c r="E311" s="307">
        <v>611</v>
      </c>
      <c r="F311" s="307">
        <v>691</v>
      </c>
      <c r="G311" s="443">
        <v>583</v>
      </c>
      <c r="H311" s="443">
        <v>1291</v>
      </c>
      <c r="I311" s="443">
        <f t="shared" si="56"/>
        <v>9</v>
      </c>
      <c r="J311" s="443">
        <f t="shared" si="57"/>
        <v>11</v>
      </c>
      <c r="K311" s="438">
        <f t="shared" si="58"/>
        <v>1.5437392795883227</v>
      </c>
      <c r="L311" s="438">
        <f t="shared" si="59"/>
        <v>0.8520526723470283</v>
      </c>
    </row>
    <row r="312" spans="2:12" s="306" customFormat="1" ht="14.25" customHeight="1">
      <c r="B312" s="321" t="s">
        <v>669</v>
      </c>
      <c r="C312" s="307">
        <v>222</v>
      </c>
      <c r="D312" s="307">
        <v>576</v>
      </c>
      <c r="E312" s="307">
        <v>274</v>
      </c>
      <c r="F312" s="307">
        <v>302</v>
      </c>
      <c r="G312" s="443">
        <v>223</v>
      </c>
      <c r="H312" s="443">
        <v>593</v>
      </c>
      <c r="I312" s="443">
        <f t="shared" si="56"/>
        <v>-1</v>
      </c>
      <c r="J312" s="443">
        <f t="shared" si="57"/>
        <v>-17</v>
      </c>
      <c r="K312" s="438">
        <f t="shared" si="58"/>
        <v>-0.44843049327354834</v>
      </c>
      <c r="L312" s="438">
        <f t="shared" si="59"/>
        <v>-2.8667790893760525</v>
      </c>
    </row>
    <row r="313" spans="2:12" s="306" customFormat="1" ht="14.25" customHeight="1">
      <c r="B313" s="321" t="s">
        <v>670</v>
      </c>
      <c r="C313" s="307">
        <v>422</v>
      </c>
      <c r="D313" s="307">
        <v>1061</v>
      </c>
      <c r="E313" s="307">
        <v>489</v>
      </c>
      <c r="F313" s="307">
        <v>572</v>
      </c>
      <c r="G313" s="443">
        <v>419</v>
      </c>
      <c r="H313" s="443">
        <v>1074</v>
      </c>
      <c r="I313" s="443">
        <f t="shared" si="56"/>
        <v>3</v>
      </c>
      <c r="J313" s="443">
        <f t="shared" si="57"/>
        <v>-13</v>
      </c>
      <c r="K313" s="438">
        <f t="shared" si="58"/>
        <v>0.7159904534606198</v>
      </c>
      <c r="L313" s="438">
        <f t="shared" si="59"/>
        <v>-1.2104283054003702</v>
      </c>
    </row>
    <row r="314" spans="2:12" s="306" customFormat="1" ht="14.25" customHeight="1">
      <c r="B314" s="321" t="s">
        <v>671</v>
      </c>
      <c r="C314" s="307">
        <v>307</v>
      </c>
      <c r="D314" s="307">
        <v>668</v>
      </c>
      <c r="E314" s="307">
        <v>319</v>
      </c>
      <c r="F314" s="307">
        <v>349</v>
      </c>
      <c r="G314" s="443">
        <v>308</v>
      </c>
      <c r="H314" s="443">
        <v>663</v>
      </c>
      <c r="I314" s="443">
        <f t="shared" si="56"/>
        <v>-1</v>
      </c>
      <c r="J314" s="443">
        <f t="shared" si="57"/>
        <v>5</v>
      </c>
      <c r="K314" s="438">
        <f t="shared" si="58"/>
        <v>-0.3246753246753258</v>
      </c>
      <c r="L314" s="438">
        <f t="shared" si="59"/>
        <v>0.7541478129713397</v>
      </c>
    </row>
    <row r="315" spans="2:12" s="306" customFormat="1" ht="14.25" customHeight="1">
      <c r="B315" s="321" t="s">
        <v>672</v>
      </c>
      <c r="C315" s="307">
        <v>632</v>
      </c>
      <c r="D315" s="307">
        <v>1485</v>
      </c>
      <c r="E315" s="307">
        <v>712</v>
      </c>
      <c r="F315" s="307">
        <v>773</v>
      </c>
      <c r="G315" s="443">
        <v>624</v>
      </c>
      <c r="H315" s="443">
        <v>1468</v>
      </c>
      <c r="I315" s="443">
        <f t="shared" si="56"/>
        <v>8</v>
      </c>
      <c r="J315" s="443">
        <f t="shared" si="57"/>
        <v>17</v>
      </c>
      <c r="K315" s="438">
        <f t="shared" si="58"/>
        <v>1.2820512820512704</v>
      </c>
      <c r="L315" s="438">
        <f t="shared" si="59"/>
        <v>1.1580381471389671</v>
      </c>
    </row>
    <row r="316" spans="2:12" s="306" customFormat="1" ht="14.25" customHeight="1">
      <c r="B316" s="321" t="s">
        <v>673</v>
      </c>
      <c r="C316" s="307">
        <v>514</v>
      </c>
      <c r="D316" s="307">
        <v>949</v>
      </c>
      <c r="E316" s="307">
        <v>455</v>
      </c>
      <c r="F316" s="307">
        <v>494</v>
      </c>
      <c r="G316" s="443">
        <v>514</v>
      </c>
      <c r="H316" s="443">
        <v>970</v>
      </c>
      <c r="I316" s="443">
        <f t="shared" si="56"/>
        <v>0</v>
      </c>
      <c r="J316" s="443">
        <f t="shared" si="57"/>
        <v>-21</v>
      </c>
      <c r="K316" s="438">
        <f t="shared" si="58"/>
        <v>0</v>
      </c>
      <c r="L316" s="438">
        <f t="shared" si="59"/>
        <v>-2.164948453608247</v>
      </c>
    </row>
    <row r="317" spans="1:12" s="306" customFormat="1" ht="14.25" customHeight="1">
      <c r="A317" s="339" t="s">
        <v>674</v>
      </c>
      <c r="B317" s="341" t="s">
        <v>678</v>
      </c>
      <c r="C317" s="324">
        <v>468</v>
      </c>
      <c r="D317" s="324">
        <v>1065</v>
      </c>
      <c r="E317" s="324">
        <v>486</v>
      </c>
      <c r="F317" s="324">
        <v>579</v>
      </c>
      <c r="G317" s="443">
        <v>474</v>
      </c>
      <c r="H317" s="443">
        <v>1100</v>
      </c>
      <c r="I317" s="443">
        <f aca="true" t="shared" si="60" ref="I317:I333">C317-G317</f>
        <v>-6</v>
      </c>
      <c r="J317" s="443">
        <f aca="true" t="shared" si="61" ref="J317:J333">D317-H317</f>
        <v>-35</v>
      </c>
      <c r="K317" s="438">
        <f aca="true" t="shared" si="62" ref="K317:K333">C317/G317*100-100</f>
        <v>-1.2658227848101262</v>
      </c>
      <c r="L317" s="438">
        <f aca="true" t="shared" si="63" ref="L317:L333">D317/H317*100-100</f>
        <v>-3.181818181818187</v>
      </c>
    </row>
    <row r="318" spans="2:12" s="306" customFormat="1" ht="14.25" customHeight="1">
      <c r="B318" s="321" t="s">
        <v>679</v>
      </c>
      <c r="C318" s="307">
        <v>275</v>
      </c>
      <c r="D318" s="307">
        <v>637</v>
      </c>
      <c r="E318" s="307">
        <v>313</v>
      </c>
      <c r="F318" s="307">
        <v>324</v>
      </c>
      <c r="G318" s="443">
        <v>267</v>
      </c>
      <c r="H318" s="443">
        <v>639</v>
      </c>
      <c r="I318" s="443">
        <f t="shared" si="60"/>
        <v>8</v>
      </c>
      <c r="J318" s="443">
        <f t="shared" si="61"/>
        <v>-2</v>
      </c>
      <c r="K318" s="438">
        <f t="shared" si="62"/>
        <v>2.9962546816479403</v>
      </c>
      <c r="L318" s="438">
        <f t="shared" si="63"/>
        <v>-0.3129890453834179</v>
      </c>
    </row>
    <row r="319" spans="2:12" s="306" customFormat="1" ht="14.25" customHeight="1">
      <c r="B319" s="321" t="s">
        <v>680</v>
      </c>
      <c r="C319" s="307">
        <v>320</v>
      </c>
      <c r="D319" s="307">
        <v>744</v>
      </c>
      <c r="E319" s="307">
        <v>349</v>
      </c>
      <c r="F319" s="307">
        <v>395</v>
      </c>
      <c r="G319" s="443">
        <v>326</v>
      </c>
      <c r="H319" s="443">
        <v>764</v>
      </c>
      <c r="I319" s="443">
        <f t="shared" si="60"/>
        <v>-6</v>
      </c>
      <c r="J319" s="443">
        <f t="shared" si="61"/>
        <v>-20</v>
      </c>
      <c r="K319" s="438">
        <f t="shared" si="62"/>
        <v>-1.8404907975460105</v>
      </c>
      <c r="L319" s="438">
        <f t="shared" si="63"/>
        <v>-2.617801047120423</v>
      </c>
    </row>
    <row r="320" spans="2:12" s="306" customFormat="1" ht="14.25" customHeight="1">
      <c r="B320" s="321" t="s">
        <v>681</v>
      </c>
      <c r="C320" s="307">
        <v>274</v>
      </c>
      <c r="D320" s="307">
        <v>613</v>
      </c>
      <c r="E320" s="307">
        <v>303</v>
      </c>
      <c r="F320" s="307">
        <v>310</v>
      </c>
      <c r="G320" s="443">
        <v>268</v>
      </c>
      <c r="H320" s="443">
        <v>585</v>
      </c>
      <c r="I320" s="443">
        <f t="shared" si="60"/>
        <v>6</v>
      </c>
      <c r="J320" s="443">
        <f t="shared" si="61"/>
        <v>28</v>
      </c>
      <c r="K320" s="438">
        <f t="shared" si="62"/>
        <v>2.2388059701492438</v>
      </c>
      <c r="L320" s="438">
        <f t="shared" si="63"/>
        <v>4.786324786324798</v>
      </c>
    </row>
    <row r="321" spans="2:12" s="306" customFormat="1" ht="14.25" customHeight="1">
      <c r="B321" s="377" t="s">
        <v>682</v>
      </c>
      <c r="C321" s="307">
        <v>303</v>
      </c>
      <c r="D321" s="307">
        <v>810</v>
      </c>
      <c r="E321" s="307">
        <v>390</v>
      </c>
      <c r="F321" s="307">
        <v>420</v>
      </c>
      <c r="G321" s="443">
        <v>296</v>
      </c>
      <c r="H321" s="443">
        <v>791</v>
      </c>
      <c r="I321" s="443">
        <f t="shared" si="60"/>
        <v>7</v>
      </c>
      <c r="J321" s="443">
        <f t="shared" si="61"/>
        <v>19</v>
      </c>
      <c r="K321" s="438">
        <f t="shared" si="62"/>
        <v>2.3648648648648702</v>
      </c>
      <c r="L321" s="438">
        <f t="shared" si="63"/>
        <v>2.402022756005053</v>
      </c>
    </row>
    <row r="322" spans="2:12" s="306" customFormat="1" ht="14.25" customHeight="1">
      <c r="B322" s="377" t="s">
        <v>683</v>
      </c>
      <c r="C322" s="307">
        <v>264</v>
      </c>
      <c r="D322" s="307">
        <v>602</v>
      </c>
      <c r="E322" s="307">
        <v>272</v>
      </c>
      <c r="F322" s="307">
        <v>330</v>
      </c>
      <c r="G322" s="443">
        <v>249</v>
      </c>
      <c r="H322" s="443">
        <v>596</v>
      </c>
      <c r="I322" s="443">
        <f t="shared" si="60"/>
        <v>15</v>
      </c>
      <c r="J322" s="443">
        <f t="shared" si="61"/>
        <v>6</v>
      </c>
      <c r="K322" s="438">
        <f t="shared" si="62"/>
        <v>6.02409638554218</v>
      </c>
      <c r="L322" s="438">
        <f t="shared" si="63"/>
        <v>1.0067114093959617</v>
      </c>
    </row>
    <row r="323" spans="2:12" s="306" customFormat="1" ht="14.25" customHeight="1">
      <c r="B323" s="321" t="s">
        <v>684</v>
      </c>
      <c r="C323" s="307">
        <v>465</v>
      </c>
      <c r="D323" s="307">
        <v>964</v>
      </c>
      <c r="E323" s="307">
        <v>465</v>
      </c>
      <c r="F323" s="307">
        <v>499</v>
      </c>
      <c r="G323" s="443">
        <v>470</v>
      </c>
      <c r="H323" s="443">
        <v>960</v>
      </c>
      <c r="I323" s="443">
        <f t="shared" si="60"/>
        <v>-5</v>
      </c>
      <c r="J323" s="443">
        <f t="shared" si="61"/>
        <v>4</v>
      </c>
      <c r="K323" s="438">
        <f t="shared" si="62"/>
        <v>-1.0638297872340416</v>
      </c>
      <c r="L323" s="438">
        <f t="shared" si="63"/>
        <v>0.4166666666666714</v>
      </c>
    </row>
    <row r="324" spans="2:12" s="306" customFormat="1" ht="14.25" customHeight="1">
      <c r="B324" s="321" t="s">
        <v>685</v>
      </c>
      <c r="C324" s="307">
        <v>25</v>
      </c>
      <c r="D324" s="307">
        <v>51</v>
      </c>
      <c r="E324" s="307">
        <v>19</v>
      </c>
      <c r="F324" s="307">
        <v>32</v>
      </c>
      <c r="G324" s="443">
        <v>24</v>
      </c>
      <c r="H324" s="443">
        <v>50</v>
      </c>
      <c r="I324" s="443">
        <f t="shared" si="60"/>
        <v>1</v>
      </c>
      <c r="J324" s="443">
        <f t="shared" si="61"/>
        <v>1</v>
      </c>
      <c r="K324" s="438">
        <f t="shared" si="62"/>
        <v>4.166666666666671</v>
      </c>
      <c r="L324" s="438">
        <f t="shared" si="63"/>
        <v>2</v>
      </c>
    </row>
    <row r="325" spans="2:12" s="306" customFormat="1" ht="14.25" customHeight="1">
      <c r="B325" s="321" t="s">
        <v>686</v>
      </c>
      <c r="C325" s="307">
        <v>506</v>
      </c>
      <c r="D325" s="307">
        <v>1131</v>
      </c>
      <c r="E325" s="307">
        <v>544</v>
      </c>
      <c r="F325" s="307">
        <v>587</v>
      </c>
      <c r="G325" s="443">
        <v>480</v>
      </c>
      <c r="H325" s="443">
        <v>1096</v>
      </c>
      <c r="I325" s="443">
        <f t="shared" si="60"/>
        <v>26</v>
      </c>
      <c r="J325" s="443">
        <f t="shared" si="61"/>
        <v>35</v>
      </c>
      <c r="K325" s="438">
        <f t="shared" si="62"/>
        <v>5.416666666666671</v>
      </c>
      <c r="L325" s="438">
        <f t="shared" si="63"/>
        <v>3.1934306569343107</v>
      </c>
    </row>
    <row r="326" spans="2:12" s="306" customFormat="1" ht="14.25" customHeight="1">
      <c r="B326" s="321" t="s">
        <v>687</v>
      </c>
      <c r="C326" s="307">
        <v>401</v>
      </c>
      <c r="D326" s="307">
        <v>919</v>
      </c>
      <c r="E326" s="307">
        <v>455</v>
      </c>
      <c r="F326" s="307">
        <v>464</v>
      </c>
      <c r="G326" s="443">
        <v>399</v>
      </c>
      <c r="H326" s="443">
        <v>935</v>
      </c>
      <c r="I326" s="443">
        <f t="shared" si="60"/>
        <v>2</v>
      </c>
      <c r="J326" s="443">
        <f t="shared" si="61"/>
        <v>-16</v>
      </c>
      <c r="K326" s="438">
        <f t="shared" si="62"/>
        <v>0.5012531328320904</v>
      </c>
      <c r="L326" s="438">
        <f t="shared" si="63"/>
        <v>-1.7112299465240568</v>
      </c>
    </row>
    <row r="327" spans="1:13" s="318" customFormat="1" ht="14.25" customHeight="1">
      <c r="A327" s="306"/>
      <c r="B327" s="321" t="s">
        <v>688</v>
      </c>
      <c r="C327" s="307">
        <v>454</v>
      </c>
      <c r="D327" s="307">
        <v>955</v>
      </c>
      <c r="E327" s="307">
        <v>458</v>
      </c>
      <c r="F327" s="307">
        <v>497</v>
      </c>
      <c r="G327" s="443">
        <v>450</v>
      </c>
      <c r="H327" s="443">
        <v>940</v>
      </c>
      <c r="I327" s="443">
        <f t="shared" si="60"/>
        <v>4</v>
      </c>
      <c r="J327" s="443">
        <f t="shared" si="61"/>
        <v>15</v>
      </c>
      <c r="K327" s="438">
        <f t="shared" si="62"/>
        <v>0.8888888888888999</v>
      </c>
      <c r="L327" s="438">
        <f t="shared" si="63"/>
        <v>1.5957446808510696</v>
      </c>
      <c r="M327" s="306"/>
    </row>
    <row r="328" spans="2:12" s="306" customFormat="1" ht="14.25" customHeight="1">
      <c r="B328" s="321" t="s">
        <v>689</v>
      </c>
      <c r="C328" s="307">
        <v>380</v>
      </c>
      <c r="D328" s="307">
        <v>1031</v>
      </c>
      <c r="E328" s="307">
        <v>472</v>
      </c>
      <c r="F328" s="307">
        <v>559</v>
      </c>
      <c r="G328" s="443">
        <v>365</v>
      </c>
      <c r="H328" s="443">
        <v>1021</v>
      </c>
      <c r="I328" s="443">
        <f t="shared" si="60"/>
        <v>15</v>
      </c>
      <c r="J328" s="443">
        <f t="shared" si="61"/>
        <v>10</v>
      </c>
      <c r="K328" s="438">
        <f t="shared" si="62"/>
        <v>4.109589041095887</v>
      </c>
      <c r="L328" s="438">
        <f t="shared" si="63"/>
        <v>0.97943192948091</v>
      </c>
    </row>
    <row r="329" spans="2:12" s="306" customFormat="1" ht="14.25" customHeight="1">
      <c r="B329" s="321" t="s">
        <v>690</v>
      </c>
      <c r="C329" s="307">
        <v>365</v>
      </c>
      <c r="D329" s="307">
        <v>941</v>
      </c>
      <c r="E329" s="307">
        <v>467</v>
      </c>
      <c r="F329" s="307">
        <v>474</v>
      </c>
      <c r="G329" s="443">
        <v>351</v>
      </c>
      <c r="H329" s="443">
        <v>926</v>
      </c>
      <c r="I329" s="443">
        <f t="shared" si="60"/>
        <v>14</v>
      </c>
      <c r="J329" s="443">
        <f t="shared" si="61"/>
        <v>15</v>
      </c>
      <c r="K329" s="438">
        <f t="shared" si="62"/>
        <v>3.988603988603984</v>
      </c>
      <c r="L329" s="438">
        <f t="shared" si="63"/>
        <v>1.6198704103671702</v>
      </c>
    </row>
    <row r="330" spans="2:12" s="306" customFormat="1" ht="14.25" customHeight="1">
      <c r="B330" s="321" t="s">
        <v>691</v>
      </c>
      <c r="C330" s="307">
        <v>375</v>
      </c>
      <c r="D330" s="307">
        <v>903</v>
      </c>
      <c r="E330" s="307">
        <v>411</v>
      </c>
      <c r="F330" s="307">
        <v>492</v>
      </c>
      <c r="G330" s="443">
        <v>372</v>
      </c>
      <c r="H330" s="443">
        <v>923</v>
      </c>
      <c r="I330" s="443">
        <f t="shared" si="60"/>
        <v>3</v>
      </c>
      <c r="J330" s="443">
        <f t="shared" si="61"/>
        <v>-20</v>
      </c>
      <c r="K330" s="438">
        <f t="shared" si="62"/>
        <v>0.8064516129032313</v>
      </c>
      <c r="L330" s="438">
        <f t="shared" si="63"/>
        <v>-2.166847237269778</v>
      </c>
    </row>
    <row r="331" spans="2:12" s="306" customFormat="1" ht="14.25" customHeight="1">
      <c r="B331" s="321" t="s">
        <v>692</v>
      </c>
      <c r="C331" s="307">
        <v>447</v>
      </c>
      <c r="D331" s="307">
        <v>1038</v>
      </c>
      <c r="E331" s="307">
        <v>498</v>
      </c>
      <c r="F331" s="307">
        <v>540</v>
      </c>
      <c r="G331" s="443">
        <v>443</v>
      </c>
      <c r="H331" s="443">
        <v>1055</v>
      </c>
      <c r="I331" s="443">
        <f t="shared" si="60"/>
        <v>4</v>
      </c>
      <c r="J331" s="443">
        <f t="shared" si="61"/>
        <v>-17</v>
      </c>
      <c r="K331" s="438">
        <f t="shared" si="62"/>
        <v>0.902934537246054</v>
      </c>
      <c r="L331" s="438">
        <f t="shared" si="63"/>
        <v>-1.611374407582943</v>
      </c>
    </row>
    <row r="332" spans="2:12" s="306" customFormat="1" ht="14.25" customHeight="1">
      <c r="B332" s="321" t="s">
        <v>693</v>
      </c>
      <c r="C332" s="307">
        <v>567</v>
      </c>
      <c r="D332" s="307">
        <v>1354</v>
      </c>
      <c r="E332" s="307">
        <v>659</v>
      </c>
      <c r="F332" s="307">
        <v>695</v>
      </c>
      <c r="G332" s="443">
        <v>563</v>
      </c>
      <c r="H332" s="443">
        <v>1350</v>
      </c>
      <c r="I332" s="443">
        <f t="shared" si="60"/>
        <v>4</v>
      </c>
      <c r="J332" s="443">
        <f t="shared" si="61"/>
        <v>4</v>
      </c>
      <c r="K332" s="438">
        <f t="shared" si="62"/>
        <v>0.7104795737122629</v>
      </c>
      <c r="L332" s="438">
        <f t="shared" si="63"/>
        <v>0.2962962962963047</v>
      </c>
    </row>
    <row r="333" spans="1:12" s="306" customFormat="1" ht="14.25" customHeight="1">
      <c r="A333" s="403"/>
      <c r="B333" s="341" t="s">
        <v>694</v>
      </c>
      <c r="C333" s="324">
        <v>284</v>
      </c>
      <c r="D333" s="324">
        <v>713</v>
      </c>
      <c r="E333" s="324">
        <v>354</v>
      </c>
      <c r="F333" s="324">
        <v>359</v>
      </c>
      <c r="G333" s="443">
        <v>288</v>
      </c>
      <c r="H333" s="443">
        <v>733</v>
      </c>
      <c r="I333" s="443">
        <f t="shared" si="60"/>
        <v>-4</v>
      </c>
      <c r="J333" s="443">
        <f t="shared" si="61"/>
        <v>-20</v>
      </c>
      <c r="K333" s="438">
        <f t="shared" si="62"/>
        <v>-1.3888888888888857</v>
      </c>
      <c r="L333" s="438">
        <f t="shared" si="63"/>
        <v>-2.7285129604365608</v>
      </c>
    </row>
    <row r="334" spans="1:12" s="306" customFormat="1" ht="14.25" customHeight="1">
      <c r="A334" s="382" t="s">
        <v>731</v>
      </c>
      <c r="B334" s="319"/>
      <c r="C334" s="404">
        <f aca="true" t="shared" si="64" ref="C334:H334">SUM(C335:C349)</f>
        <v>7577</v>
      </c>
      <c r="D334" s="404">
        <f t="shared" si="64"/>
        <v>16928</v>
      </c>
      <c r="E334" s="404">
        <f t="shared" si="64"/>
        <v>7943</v>
      </c>
      <c r="F334" s="404">
        <f t="shared" si="64"/>
        <v>8985</v>
      </c>
      <c r="G334" s="447">
        <f t="shared" si="64"/>
        <v>7547</v>
      </c>
      <c r="H334" s="447">
        <f t="shared" si="64"/>
        <v>17062</v>
      </c>
      <c r="I334" s="441">
        <f aca="true" t="shared" si="65" ref="I334:I353">C334-G334</f>
        <v>30</v>
      </c>
      <c r="J334" s="441">
        <f aca="true" t="shared" si="66" ref="J334:J353">D334-H334</f>
        <v>-134</v>
      </c>
      <c r="K334" s="439">
        <f aca="true" t="shared" si="67" ref="K334:K353">C334/G334*100-100</f>
        <v>0.39750894395123737</v>
      </c>
      <c r="L334" s="439">
        <f aca="true" t="shared" si="68" ref="L334:L353">D334/H334*100-100</f>
        <v>-0.7853709998827867</v>
      </c>
    </row>
    <row r="335" spans="2:12" s="306" customFormat="1" ht="14.25" customHeight="1">
      <c r="B335" s="321" t="s">
        <v>277</v>
      </c>
      <c r="C335" s="307">
        <v>431</v>
      </c>
      <c r="D335" s="307">
        <v>894</v>
      </c>
      <c r="E335" s="307">
        <v>403</v>
      </c>
      <c r="F335" s="307">
        <v>491</v>
      </c>
      <c r="G335" s="445">
        <v>397</v>
      </c>
      <c r="H335" s="446">
        <v>821</v>
      </c>
      <c r="I335" s="442">
        <f t="shared" si="65"/>
        <v>34</v>
      </c>
      <c r="J335" s="442">
        <f t="shared" si="66"/>
        <v>73</v>
      </c>
      <c r="K335" s="438">
        <f t="shared" si="67"/>
        <v>8.56423173803526</v>
      </c>
      <c r="L335" s="438">
        <f t="shared" si="68"/>
        <v>8.891595615103526</v>
      </c>
    </row>
    <row r="336" spans="2:12" s="306" customFormat="1" ht="14.25" customHeight="1">
      <c r="B336" s="321" t="s">
        <v>278</v>
      </c>
      <c r="C336" s="307">
        <v>651</v>
      </c>
      <c r="D336" s="307">
        <v>1383</v>
      </c>
      <c r="E336" s="307">
        <v>638</v>
      </c>
      <c r="F336" s="307">
        <v>745</v>
      </c>
      <c r="G336" s="445">
        <v>653</v>
      </c>
      <c r="H336" s="446">
        <v>1404</v>
      </c>
      <c r="I336" s="442">
        <f t="shared" si="65"/>
        <v>-2</v>
      </c>
      <c r="J336" s="442">
        <f t="shared" si="66"/>
        <v>-21</v>
      </c>
      <c r="K336" s="438">
        <f t="shared" si="67"/>
        <v>-0.3062787136294105</v>
      </c>
      <c r="L336" s="438">
        <f t="shared" si="68"/>
        <v>-1.4957264957264869</v>
      </c>
    </row>
    <row r="337" spans="2:12" s="306" customFormat="1" ht="14.25" customHeight="1">
      <c r="B337" s="321" t="s">
        <v>279</v>
      </c>
      <c r="C337" s="307">
        <v>766</v>
      </c>
      <c r="D337" s="307">
        <v>1785</v>
      </c>
      <c r="E337" s="307">
        <v>832</v>
      </c>
      <c r="F337" s="307">
        <v>953</v>
      </c>
      <c r="G337" s="445">
        <v>765</v>
      </c>
      <c r="H337" s="446">
        <v>1792</v>
      </c>
      <c r="I337" s="442">
        <f t="shared" si="65"/>
        <v>1</v>
      </c>
      <c r="J337" s="442">
        <f t="shared" si="66"/>
        <v>-7</v>
      </c>
      <c r="K337" s="438">
        <f t="shared" si="67"/>
        <v>0.13071895424836555</v>
      </c>
      <c r="L337" s="438">
        <f t="shared" si="68"/>
        <v>-0.390625</v>
      </c>
    </row>
    <row r="338" spans="2:12" s="306" customFormat="1" ht="14.25" customHeight="1">
      <c r="B338" s="321" t="s">
        <v>280</v>
      </c>
      <c r="C338" s="307">
        <v>694</v>
      </c>
      <c r="D338" s="307">
        <v>1660</v>
      </c>
      <c r="E338" s="307">
        <v>802</v>
      </c>
      <c r="F338" s="307">
        <v>858</v>
      </c>
      <c r="G338" s="445">
        <v>688</v>
      </c>
      <c r="H338" s="446">
        <v>1651</v>
      </c>
      <c r="I338" s="442">
        <f t="shared" si="65"/>
        <v>6</v>
      </c>
      <c r="J338" s="442">
        <f t="shared" si="66"/>
        <v>9</v>
      </c>
      <c r="K338" s="438">
        <f t="shared" si="67"/>
        <v>0.8720930232558146</v>
      </c>
      <c r="L338" s="438">
        <f t="shared" si="68"/>
        <v>0.5451241671714087</v>
      </c>
    </row>
    <row r="339" spans="2:12" s="306" customFormat="1" ht="14.25" customHeight="1">
      <c r="B339" s="321" t="s">
        <v>281</v>
      </c>
      <c r="C339" s="307">
        <v>373</v>
      </c>
      <c r="D339" s="307">
        <v>809</v>
      </c>
      <c r="E339" s="307">
        <v>385</v>
      </c>
      <c r="F339" s="307">
        <v>424</v>
      </c>
      <c r="G339" s="445">
        <v>370</v>
      </c>
      <c r="H339" s="446">
        <v>809</v>
      </c>
      <c r="I339" s="442">
        <f t="shared" si="65"/>
        <v>3</v>
      </c>
      <c r="J339" s="442">
        <f t="shared" si="66"/>
        <v>0</v>
      </c>
      <c r="K339" s="438">
        <f t="shared" si="67"/>
        <v>0.810810810810807</v>
      </c>
      <c r="L339" s="438">
        <f t="shared" si="68"/>
        <v>0</v>
      </c>
    </row>
    <row r="340" spans="2:12" s="306" customFormat="1" ht="14.25" customHeight="1">
      <c r="B340" s="321" t="s">
        <v>282</v>
      </c>
      <c r="C340" s="307">
        <v>1133</v>
      </c>
      <c r="D340" s="307">
        <v>2631</v>
      </c>
      <c r="E340" s="307">
        <v>1201</v>
      </c>
      <c r="F340" s="307">
        <v>1430</v>
      </c>
      <c r="G340" s="445">
        <v>1118</v>
      </c>
      <c r="H340" s="446">
        <v>2642</v>
      </c>
      <c r="I340" s="442">
        <f t="shared" si="65"/>
        <v>15</v>
      </c>
      <c r="J340" s="442">
        <f t="shared" si="66"/>
        <v>-11</v>
      </c>
      <c r="K340" s="438">
        <f t="shared" si="67"/>
        <v>1.3416815742397006</v>
      </c>
      <c r="L340" s="438">
        <f t="shared" si="68"/>
        <v>-0.4163512490537471</v>
      </c>
    </row>
    <row r="341" spans="2:12" s="306" customFormat="1" ht="14.25" customHeight="1">
      <c r="B341" s="321" t="s">
        <v>283</v>
      </c>
      <c r="C341" s="307">
        <v>870</v>
      </c>
      <c r="D341" s="307">
        <v>2032</v>
      </c>
      <c r="E341" s="307">
        <v>978</v>
      </c>
      <c r="F341" s="307">
        <v>1054</v>
      </c>
      <c r="G341" s="445">
        <v>866</v>
      </c>
      <c r="H341" s="446">
        <v>2056</v>
      </c>
      <c r="I341" s="442">
        <f t="shared" si="65"/>
        <v>4</v>
      </c>
      <c r="J341" s="442">
        <f t="shared" si="66"/>
        <v>-24</v>
      </c>
      <c r="K341" s="438">
        <f t="shared" si="67"/>
        <v>0.46189376443417984</v>
      </c>
      <c r="L341" s="438">
        <f t="shared" si="68"/>
        <v>-1.1673151750972721</v>
      </c>
    </row>
    <row r="342" spans="1:13" s="318" customFormat="1" ht="14.25" customHeight="1">
      <c r="A342" s="306"/>
      <c r="B342" s="321" t="s">
        <v>284</v>
      </c>
      <c r="C342" s="307">
        <v>280</v>
      </c>
      <c r="D342" s="307">
        <v>679</v>
      </c>
      <c r="E342" s="307">
        <v>325</v>
      </c>
      <c r="F342" s="307">
        <v>354</v>
      </c>
      <c r="G342" s="445">
        <v>281</v>
      </c>
      <c r="H342" s="446">
        <v>690</v>
      </c>
      <c r="I342" s="442">
        <f t="shared" si="65"/>
        <v>-1</v>
      </c>
      <c r="J342" s="442">
        <f t="shared" si="66"/>
        <v>-11</v>
      </c>
      <c r="K342" s="438">
        <f t="shared" si="67"/>
        <v>-0.35587188612099396</v>
      </c>
      <c r="L342" s="438">
        <f t="shared" si="68"/>
        <v>-1.5942028985507193</v>
      </c>
      <c r="M342" s="306"/>
    </row>
    <row r="343" spans="2:12" s="306" customFormat="1" ht="14.25" customHeight="1">
      <c r="B343" s="321" t="s">
        <v>285</v>
      </c>
      <c r="C343" s="307">
        <v>31</v>
      </c>
      <c r="D343" s="307">
        <v>60</v>
      </c>
      <c r="E343" s="307">
        <v>32</v>
      </c>
      <c r="F343" s="307">
        <v>28</v>
      </c>
      <c r="G343" s="445">
        <v>33</v>
      </c>
      <c r="H343" s="446">
        <v>65</v>
      </c>
      <c r="I343" s="442">
        <f t="shared" si="65"/>
        <v>-2</v>
      </c>
      <c r="J343" s="442">
        <f t="shared" si="66"/>
        <v>-5</v>
      </c>
      <c r="K343" s="438">
        <f t="shared" si="67"/>
        <v>-6.060606060606062</v>
      </c>
      <c r="L343" s="438">
        <f t="shared" si="68"/>
        <v>-7.692307692307693</v>
      </c>
    </row>
    <row r="344" spans="2:12" s="306" customFormat="1" ht="14.25" customHeight="1">
      <c r="B344" s="321" t="s">
        <v>286</v>
      </c>
      <c r="C344" s="307">
        <v>62</v>
      </c>
      <c r="D344" s="307">
        <v>153</v>
      </c>
      <c r="E344" s="307">
        <v>81</v>
      </c>
      <c r="F344" s="307">
        <v>72</v>
      </c>
      <c r="G344" s="445">
        <v>64</v>
      </c>
      <c r="H344" s="446">
        <v>158</v>
      </c>
      <c r="I344" s="442">
        <f t="shared" si="65"/>
        <v>-2</v>
      </c>
      <c r="J344" s="442">
        <f t="shared" si="66"/>
        <v>-5</v>
      </c>
      <c r="K344" s="438">
        <f t="shared" si="67"/>
        <v>-3.125</v>
      </c>
      <c r="L344" s="438">
        <f t="shared" si="68"/>
        <v>-3.1645569620253156</v>
      </c>
    </row>
    <row r="345" spans="2:12" s="306" customFormat="1" ht="14.25" customHeight="1">
      <c r="B345" s="321" t="s">
        <v>287</v>
      </c>
      <c r="C345" s="307">
        <v>361</v>
      </c>
      <c r="D345" s="307">
        <v>827</v>
      </c>
      <c r="E345" s="307">
        <v>369</v>
      </c>
      <c r="F345" s="307">
        <v>458</v>
      </c>
      <c r="G345" s="445">
        <v>370</v>
      </c>
      <c r="H345" s="446">
        <v>861</v>
      </c>
      <c r="I345" s="442">
        <f t="shared" si="65"/>
        <v>-9</v>
      </c>
      <c r="J345" s="442">
        <f t="shared" si="66"/>
        <v>-34</v>
      </c>
      <c r="K345" s="438">
        <f t="shared" si="67"/>
        <v>-2.432432432432435</v>
      </c>
      <c r="L345" s="438">
        <f t="shared" si="68"/>
        <v>-3.948896631823459</v>
      </c>
    </row>
    <row r="346" spans="2:12" s="306" customFormat="1" ht="14.25" customHeight="1">
      <c r="B346" s="321" t="s">
        <v>288</v>
      </c>
      <c r="C346" s="307">
        <v>419</v>
      </c>
      <c r="D346" s="307">
        <v>1003</v>
      </c>
      <c r="E346" s="307">
        <v>467</v>
      </c>
      <c r="F346" s="307">
        <v>536</v>
      </c>
      <c r="G346" s="445">
        <v>428</v>
      </c>
      <c r="H346" s="446">
        <v>1032</v>
      </c>
      <c r="I346" s="442">
        <f t="shared" si="65"/>
        <v>-9</v>
      </c>
      <c r="J346" s="442">
        <f t="shared" si="66"/>
        <v>-29</v>
      </c>
      <c r="K346" s="438">
        <f t="shared" si="67"/>
        <v>-2.1028037383177605</v>
      </c>
      <c r="L346" s="438">
        <f t="shared" si="68"/>
        <v>-2.8100775193798455</v>
      </c>
    </row>
    <row r="347" spans="2:12" s="306" customFormat="1" ht="14.25" customHeight="1">
      <c r="B347" s="321" t="s">
        <v>289</v>
      </c>
      <c r="C347" s="307">
        <v>389</v>
      </c>
      <c r="D347" s="307">
        <v>722</v>
      </c>
      <c r="E347" s="307">
        <v>335</v>
      </c>
      <c r="F347" s="307">
        <v>387</v>
      </c>
      <c r="G347" s="445">
        <v>393</v>
      </c>
      <c r="H347" s="446">
        <v>750</v>
      </c>
      <c r="I347" s="442">
        <f t="shared" si="65"/>
        <v>-4</v>
      </c>
      <c r="J347" s="442">
        <f t="shared" si="66"/>
        <v>-28</v>
      </c>
      <c r="K347" s="438">
        <f t="shared" si="67"/>
        <v>-1.0178117048345996</v>
      </c>
      <c r="L347" s="438">
        <f t="shared" si="68"/>
        <v>-3.7333333333333343</v>
      </c>
    </row>
    <row r="348" spans="1:12" s="306" customFormat="1" ht="14.25" customHeight="1">
      <c r="A348" s="318"/>
      <c r="B348" s="321" t="s">
        <v>290</v>
      </c>
      <c r="C348" s="324">
        <v>591</v>
      </c>
      <c r="D348" s="324">
        <v>1136</v>
      </c>
      <c r="E348" s="324">
        <v>561</v>
      </c>
      <c r="F348" s="324">
        <v>575</v>
      </c>
      <c r="G348" s="446">
        <v>603</v>
      </c>
      <c r="H348" s="446">
        <v>1175</v>
      </c>
      <c r="I348" s="442">
        <f t="shared" si="65"/>
        <v>-12</v>
      </c>
      <c r="J348" s="442">
        <f t="shared" si="66"/>
        <v>-39</v>
      </c>
      <c r="K348" s="438">
        <f t="shared" si="67"/>
        <v>-1.990049751243788</v>
      </c>
      <c r="L348" s="438">
        <f t="shared" si="68"/>
        <v>-3.3191489361702082</v>
      </c>
    </row>
    <row r="349" spans="2:12" s="306" customFormat="1" ht="14.25" customHeight="1">
      <c r="B349" s="321" t="s">
        <v>291</v>
      </c>
      <c r="C349" s="307">
        <v>526</v>
      </c>
      <c r="D349" s="307">
        <v>1154</v>
      </c>
      <c r="E349" s="307">
        <v>534</v>
      </c>
      <c r="F349" s="307">
        <v>620</v>
      </c>
      <c r="G349" s="445">
        <v>518</v>
      </c>
      <c r="H349" s="446">
        <v>1156</v>
      </c>
      <c r="I349" s="442">
        <f t="shared" si="65"/>
        <v>8</v>
      </c>
      <c r="J349" s="442">
        <f t="shared" si="66"/>
        <v>-2</v>
      </c>
      <c r="K349" s="438">
        <f t="shared" si="67"/>
        <v>1.5444015444015378</v>
      </c>
      <c r="L349" s="438">
        <f t="shared" si="68"/>
        <v>-0.17301038062284135</v>
      </c>
    </row>
    <row r="350" spans="1:12" s="306" customFormat="1" ht="14.25" customHeight="1">
      <c r="A350" s="318" t="s">
        <v>292</v>
      </c>
      <c r="B350" s="319"/>
      <c r="C350" s="404">
        <f aca="true" t="shared" si="69" ref="C350:H350">SUM(C351:C353,C364:C374)</f>
        <v>6621</v>
      </c>
      <c r="D350" s="404">
        <f t="shared" si="69"/>
        <v>16498</v>
      </c>
      <c r="E350" s="404">
        <f t="shared" si="69"/>
        <v>7741</v>
      </c>
      <c r="F350" s="404">
        <f t="shared" si="69"/>
        <v>8757</v>
      </c>
      <c r="G350" s="447">
        <f t="shared" si="69"/>
        <v>6553</v>
      </c>
      <c r="H350" s="447">
        <f t="shared" si="69"/>
        <v>16522</v>
      </c>
      <c r="I350" s="441">
        <f t="shared" si="65"/>
        <v>68</v>
      </c>
      <c r="J350" s="441">
        <f t="shared" si="66"/>
        <v>-24</v>
      </c>
      <c r="K350" s="439">
        <f t="shared" si="67"/>
        <v>1.0376926598504497</v>
      </c>
      <c r="L350" s="439">
        <f t="shared" si="68"/>
        <v>-0.1452608643021449</v>
      </c>
    </row>
    <row r="351" spans="2:12" s="306" customFormat="1" ht="14.25" customHeight="1">
      <c r="B351" s="321" t="s">
        <v>293</v>
      </c>
      <c r="C351" s="307">
        <v>378</v>
      </c>
      <c r="D351" s="307">
        <v>916</v>
      </c>
      <c r="E351" s="307">
        <v>421</v>
      </c>
      <c r="F351" s="307">
        <v>495</v>
      </c>
      <c r="G351" s="445">
        <v>381</v>
      </c>
      <c r="H351" s="446">
        <v>910</v>
      </c>
      <c r="I351" s="442">
        <f t="shared" si="65"/>
        <v>-3</v>
      </c>
      <c r="J351" s="442">
        <f t="shared" si="66"/>
        <v>6</v>
      </c>
      <c r="K351" s="438">
        <f t="shared" si="67"/>
        <v>-0.7874015748031411</v>
      </c>
      <c r="L351" s="438">
        <f t="shared" si="68"/>
        <v>0.659340659340657</v>
      </c>
    </row>
    <row r="352" spans="2:12" s="306" customFormat="1" ht="14.25" customHeight="1">
      <c r="B352" s="321" t="s">
        <v>294</v>
      </c>
      <c r="C352" s="307">
        <v>425</v>
      </c>
      <c r="D352" s="307">
        <v>1044</v>
      </c>
      <c r="E352" s="307">
        <v>494</v>
      </c>
      <c r="F352" s="307">
        <v>550</v>
      </c>
      <c r="G352" s="445">
        <v>440</v>
      </c>
      <c r="H352" s="446">
        <v>1105</v>
      </c>
      <c r="I352" s="442">
        <f t="shared" si="65"/>
        <v>-15</v>
      </c>
      <c r="J352" s="442">
        <f t="shared" si="66"/>
        <v>-61</v>
      </c>
      <c r="K352" s="438">
        <f t="shared" si="67"/>
        <v>-3.4090909090909065</v>
      </c>
      <c r="L352" s="438">
        <f t="shared" si="68"/>
        <v>-5.520361990950235</v>
      </c>
    </row>
    <row r="353" spans="2:12" s="306" customFormat="1" ht="14.25" customHeight="1">
      <c r="B353" s="321" t="s">
        <v>295</v>
      </c>
      <c r="C353" s="307">
        <v>757</v>
      </c>
      <c r="D353" s="307">
        <v>1807</v>
      </c>
      <c r="E353" s="307">
        <v>873</v>
      </c>
      <c r="F353" s="307">
        <v>934</v>
      </c>
      <c r="G353" s="445">
        <v>745</v>
      </c>
      <c r="H353" s="446">
        <v>1844</v>
      </c>
      <c r="I353" s="442">
        <f t="shared" si="65"/>
        <v>12</v>
      </c>
      <c r="J353" s="442">
        <f t="shared" si="66"/>
        <v>-37</v>
      </c>
      <c r="K353" s="438">
        <f t="shared" si="67"/>
        <v>1.610738255033553</v>
      </c>
      <c r="L353" s="438">
        <f t="shared" si="68"/>
        <v>-2.0065075921908857</v>
      </c>
    </row>
    <row r="354" spans="1:12" s="306" customFormat="1" ht="4.5" customHeight="1">
      <c r="A354" s="327"/>
      <c r="B354" s="342"/>
      <c r="C354" s="337"/>
      <c r="D354" s="337"/>
      <c r="E354" s="327"/>
      <c r="F354" s="327"/>
      <c r="G354" s="327"/>
      <c r="H354" s="329"/>
      <c r="I354" s="352"/>
      <c r="J354" s="352"/>
      <c r="K354" s="364"/>
      <c r="L354" s="364"/>
    </row>
    <row r="355" spans="1:12" s="306" customFormat="1" ht="3.75" customHeight="1">
      <c r="A355" s="307"/>
      <c r="B355" s="322"/>
      <c r="C355" s="316"/>
      <c r="D355" s="316"/>
      <c r="E355" s="307"/>
      <c r="F355" s="307"/>
      <c r="G355" s="307"/>
      <c r="H355" s="324"/>
      <c r="I355" s="346"/>
      <c r="J355" s="346"/>
      <c r="K355" s="363"/>
      <c r="L355" s="363"/>
    </row>
    <row r="356" spans="1:12" s="306" customFormat="1" ht="12" customHeight="1">
      <c r="A356" s="314" t="s">
        <v>846</v>
      </c>
      <c r="B356" s="314"/>
      <c r="C356" s="316"/>
      <c r="D356" s="316"/>
      <c r="E356" s="307"/>
      <c r="F356" s="307"/>
      <c r="G356" s="307"/>
      <c r="H356" s="324"/>
      <c r="I356" s="346"/>
      <c r="J356" s="346"/>
      <c r="K356" s="363"/>
      <c r="L356" s="363"/>
    </row>
    <row r="357" spans="1:12" ht="18" customHeight="1">
      <c r="A357" s="332" t="s">
        <v>142</v>
      </c>
      <c r="B357" s="332"/>
      <c r="C357" s="332"/>
      <c r="D357" s="332"/>
      <c r="E357" s="332"/>
      <c r="F357" s="332"/>
      <c r="G357" s="332"/>
      <c r="H357" s="332"/>
      <c r="I357" s="353"/>
      <c r="J357" s="353"/>
      <c r="K357" s="365"/>
      <c r="L357" s="370"/>
    </row>
    <row r="358" spans="1:12" ht="12" customHeight="1">
      <c r="A358" s="332"/>
      <c r="B358" s="332"/>
      <c r="C358" s="332"/>
      <c r="D358" s="332"/>
      <c r="E358" s="332"/>
      <c r="F358" s="332"/>
      <c r="G358" s="332"/>
      <c r="H358" s="332"/>
      <c r="I358" s="353"/>
      <c r="J358" s="353"/>
      <c r="K358" s="365"/>
      <c r="L358" s="370"/>
    </row>
    <row r="359" spans="1:12" ht="12" customHeight="1">
      <c r="A359" s="306"/>
      <c r="B359" s="306"/>
      <c r="C359" s="306"/>
      <c r="D359" s="306"/>
      <c r="E359" s="306"/>
      <c r="F359" s="306"/>
      <c r="G359" s="306"/>
      <c r="H359" s="306"/>
      <c r="I359" s="348"/>
      <c r="J359" s="348"/>
      <c r="K359" s="358"/>
      <c r="L359" s="358" t="s">
        <v>752</v>
      </c>
    </row>
    <row r="360" spans="1:12" ht="3.75" customHeight="1">
      <c r="A360" s="327"/>
      <c r="B360" s="327"/>
      <c r="C360" s="327"/>
      <c r="D360" s="327"/>
      <c r="E360" s="327"/>
      <c r="F360" s="327"/>
      <c r="G360" s="327"/>
      <c r="H360" s="327"/>
      <c r="I360" s="354"/>
      <c r="J360" s="354"/>
      <c r="K360" s="368"/>
      <c r="L360" s="368"/>
    </row>
    <row r="361" spans="1:12" ht="18.75" customHeight="1">
      <c r="A361" s="308"/>
      <c r="B361" s="309" t="s">
        <v>39</v>
      </c>
      <c r="C361" s="562" t="s">
        <v>753</v>
      </c>
      <c r="D361" s="562"/>
      <c r="E361" s="562"/>
      <c r="F361" s="563"/>
      <c r="G361" s="564">
        <v>17</v>
      </c>
      <c r="H361" s="565"/>
      <c r="I361" s="566" t="s">
        <v>40</v>
      </c>
      <c r="J361" s="566"/>
      <c r="K361" s="567" t="s">
        <v>675</v>
      </c>
      <c r="L361" s="568"/>
    </row>
    <row r="362" spans="1:12" ht="18.75" customHeight="1">
      <c r="A362" s="310" t="s">
        <v>41</v>
      </c>
      <c r="B362" s="311"/>
      <c r="C362" s="312" t="s">
        <v>42</v>
      </c>
      <c r="D362" s="313" t="s">
        <v>0</v>
      </c>
      <c r="E362" s="313" t="s">
        <v>43</v>
      </c>
      <c r="F362" s="313" t="s">
        <v>44</v>
      </c>
      <c r="G362" s="312" t="s">
        <v>42</v>
      </c>
      <c r="H362" s="313" t="s">
        <v>0</v>
      </c>
      <c r="I362" s="350" t="s">
        <v>42</v>
      </c>
      <c r="J362" s="350" t="s">
        <v>0</v>
      </c>
      <c r="K362" s="360" t="s">
        <v>42</v>
      </c>
      <c r="L362" s="361" t="s">
        <v>0</v>
      </c>
    </row>
    <row r="363" spans="1:12" ht="4.5" customHeight="1">
      <c r="A363" s="314"/>
      <c r="B363" s="315"/>
      <c r="C363" s="317"/>
      <c r="D363" s="317"/>
      <c r="E363" s="317"/>
      <c r="F363" s="317"/>
      <c r="G363" s="317"/>
      <c r="H363" s="317"/>
      <c r="I363" s="351"/>
      <c r="J363" s="351"/>
      <c r="K363" s="362"/>
      <c r="L363" s="362"/>
    </row>
    <row r="364" spans="2:12" s="306" customFormat="1" ht="14.25" customHeight="1">
      <c r="B364" s="321" t="s">
        <v>296</v>
      </c>
      <c r="C364" s="307">
        <v>751</v>
      </c>
      <c r="D364" s="307">
        <v>1768</v>
      </c>
      <c r="E364" s="307">
        <v>797</v>
      </c>
      <c r="F364" s="307">
        <v>971</v>
      </c>
      <c r="G364" s="445">
        <v>741</v>
      </c>
      <c r="H364" s="446">
        <v>1771</v>
      </c>
      <c r="I364" s="442">
        <f aca="true" t="shared" si="70" ref="I364:I395">C364-G364</f>
        <v>10</v>
      </c>
      <c r="J364" s="442">
        <f aca="true" t="shared" si="71" ref="J364:J395">D364-H364</f>
        <v>-3</v>
      </c>
      <c r="K364" s="438">
        <f aca="true" t="shared" si="72" ref="K364:K395">C364/G364*100-100</f>
        <v>1.349527665317126</v>
      </c>
      <c r="L364" s="438">
        <f aca="true" t="shared" si="73" ref="L364:L395">D364/H364*100-100</f>
        <v>-0.16939582156973643</v>
      </c>
    </row>
    <row r="365" spans="2:12" s="306" customFormat="1" ht="14.25" customHeight="1">
      <c r="B365" s="321" t="s">
        <v>297</v>
      </c>
      <c r="C365" s="307">
        <v>891</v>
      </c>
      <c r="D365" s="307">
        <v>2338</v>
      </c>
      <c r="E365" s="307">
        <v>1145</v>
      </c>
      <c r="F365" s="307">
        <v>1193</v>
      </c>
      <c r="G365" s="445">
        <v>892</v>
      </c>
      <c r="H365" s="446">
        <v>2337</v>
      </c>
      <c r="I365" s="442">
        <f t="shared" si="70"/>
        <v>-1</v>
      </c>
      <c r="J365" s="442">
        <f t="shared" si="71"/>
        <v>1</v>
      </c>
      <c r="K365" s="438">
        <f t="shared" si="72"/>
        <v>-0.11210762331837998</v>
      </c>
      <c r="L365" s="438">
        <f t="shared" si="73"/>
        <v>0.0427899015832196</v>
      </c>
    </row>
    <row r="366" spans="2:12" s="306" customFormat="1" ht="14.25" customHeight="1">
      <c r="B366" s="321" t="s">
        <v>298</v>
      </c>
      <c r="C366" s="307">
        <v>945</v>
      </c>
      <c r="D366" s="307">
        <v>2215</v>
      </c>
      <c r="E366" s="307">
        <v>1000</v>
      </c>
      <c r="F366" s="307">
        <v>1215</v>
      </c>
      <c r="G366" s="445">
        <v>922</v>
      </c>
      <c r="H366" s="446">
        <v>2188</v>
      </c>
      <c r="I366" s="442">
        <f t="shared" si="70"/>
        <v>23</v>
      </c>
      <c r="J366" s="442">
        <f t="shared" si="71"/>
        <v>27</v>
      </c>
      <c r="K366" s="438">
        <f t="shared" si="72"/>
        <v>2.4945770065075976</v>
      </c>
      <c r="L366" s="438">
        <f t="shared" si="73"/>
        <v>1.2340036563071237</v>
      </c>
    </row>
    <row r="367" spans="2:12" s="306" customFormat="1" ht="14.25" customHeight="1">
      <c r="B367" s="321" t="s">
        <v>299</v>
      </c>
      <c r="C367" s="307">
        <v>796</v>
      </c>
      <c r="D367" s="307">
        <v>1697</v>
      </c>
      <c r="E367" s="307">
        <v>782</v>
      </c>
      <c r="F367" s="307">
        <v>915</v>
      </c>
      <c r="G367" s="445">
        <v>799</v>
      </c>
      <c r="H367" s="446">
        <v>1708</v>
      </c>
      <c r="I367" s="442">
        <f t="shared" si="70"/>
        <v>-3</v>
      </c>
      <c r="J367" s="442">
        <f t="shared" si="71"/>
        <v>-11</v>
      </c>
      <c r="K367" s="438">
        <f t="shared" si="72"/>
        <v>-0.3754693366708466</v>
      </c>
      <c r="L367" s="438">
        <f t="shared" si="73"/>
        <v>-0.6440281030444908</v>
      </c>
    </row>
    <row r="368" spans="2:12" s="306" customFormat="1" ht="14.25" customHeight="1">
      <c r="B368" s="321" t="s">
        <v>300</v>
      </c>
      <c r="C368" s="307">
        <v>14</v>
      </c>
      <c r="D368" s="307">
        <v>36</v>
      </c>
      <c r="E368" s="307">
        <v>20</v>
      </c>
      <c r="F368" s="307">
        <v>16</v>
      </c>
      <c r="G368" s="445">
        <v>13</v>
      </c>
      <c r="H368" s="446">
        <v>36</v>
      </c>
      <c r="I368" s="442">
        <f t="shared" si="70"/>
        <v>1</v>
      </c>
      <c r="J368" s="442">
        <f t="shared" si="71"/>
        <v>0</v>
      </c>
      <c r="K368" s="438">
        <f t="shared" si="72"/>
        <v>7.692307692307693</v>
      </c>
      <c r="L368" s="438">
        <f t="shared" si="73"/>
        <v>0</v>
      </c>
    </row>
    <row r="369" spans="2:12" s="306" customFormat="1" ht="14.25" customHeight="1">
      <c r="B369" s="321" t="s">
        <v>301</v>
      </c>
      <c r="C369" s="307">
        <v>238</v>
      </c>
      <c r="D369" s="307">
        <v>549</v>
      </c>
      <c r="E369" s="307">
        <v>248</v>
      </c>
      <c r="F369" s="307">
        <v>301</v>
      </c>
      <c r="G369" s="445">
        <v>235</v>
      </c>
      <c r="H369" s="446">
        <v>557</v>
      </c>
      <c r="I369" s="442">
        <f t="shared" si="70"/>
        <v>3</v>
      </c>
      <c r="J369" s="442">
        <f t="shared" si="71"/>
        <v>-8</v>
      </c>
      <c r="K369" s="438">
        <f t="shared" si="72"/>
        <v>1.2765957446808471</v>
      </c>
      <c r="L369" s="438">
        <f t="shared" si="73"/>
        <v>-1.4362657091561886</v>
      </c>
    </row>
    <row r="370" spans="2:12" s="306" customFormat="1" ht="14.25" customHeight="1">
      <c r="B370" s="321" t="s">
        <v>302</v>
      </c>
      <c r="C370" s="307">
        <v>267</v>
      </c>
      <c r="D370" s="307">
        <v>567</v>
      </c>
      <c r="E370" s="307">
        <v>242</v>
      </c>
      <c r="F370" s="307">
        <v>325</v>
      </c>
      <c r="G370" s="445">
        <v>259</v>
      </c>
      <c r="H370" s="446">
        <v>574</v>
      </c>
      <c r="I370" s="442">
        <f t="shared" si="70"/>
        <v>8</v>
      </c>
      <c r="J370" s="442">
        <f t="shared" si="71"/>
        <v>-7</v>
      </c>
      <c r="K370" s="438">
        <f t="shared" si="72"/>
        <v>3.0888030888030755</v>
      </c>
      <c r="L370" s="438">
        <f t="shared" si="73"/>
        <v>-1.2195121951219505</v>
      </c>
    </row>
    <row r="371" spans="2:12" s="306" customFormat="1" ht="14.25" customHeight="1">
      <c r="B371" s="321" t="s">
        <v>303</v>
      </c>
      <c r="C371" s="307">
        <v>244</v>
      </c>
      <c r="D371" s="307">
        <v>608</v>
      </c>
      <c r="E371" s="307">
        <v>276</v>
      </c>
      <c r="F371" s="307">
        <v>332</v>
      </c>
      <c r="G371" s="445">
        <v>242</v>
      </c>
      <c r="H371" s="446">
        <v>605</v>
      </c>
      <c r="I371" s="442">
        <f t="shared" si="70"/>
        <v>2</v>
      </c>
      <c r="J371" s="442">
        <f t="shared" si="71"/>
        <v>3</v>
      </c>
      <c r="K371" s="438">
        <f t="shared" si="72"/>
        <v>0.8264462809917319</v>
      </c>
      <c r="L371" s="438">
        <f t="shared" si="73"/>
        <v>0.49586776859504766</v>
      </c>
    </row>
    <row r="372" spans="2:12" s="306" customFormat="1" ht="14.25" customHeight="1">
      <c r="B372" s="321" t="s">
        <v>1</v>
      </c>
      <c r="C372" s="307">
        <v>239</v>
      </c>
      <c r="D372" s="307">
        <v>731</v>
      </c>
      <c r="E372" s="307">
        <v>353</v>
      </c>
      <c r="F372" s="307">
        <v>378</v>
      </c>
      <c r="G372" s="445">
        <v>231</v>
      </c>
      <c r="H372" s="446">
        <v>709</v>
      </c>
      <c r="I372" s="442">
        <f t="shared" si="70"/>
        <v>8</v>
      </c>
      <c r="J372" s="442">
        <f t="shared" si="71"/>
        <v>22</v>
      </c>
      <c r="K372" s="438">
        <f t="shared" si="72"/>
        <v>3.463203463203456</v>
      </c>
      <c r="L372" s="438">
        <f t="shared" si="73"/>
        <v>3.1029619181946373</v>
      </c>
    </row>
    <row r="373" spans="2:12" s="306" customFormat="1" ht="14.25" customHeight="1">
      <c r="B373" s="321" t="s">
        <v>304</v>
      </c>
      <c r="C373" s="307">
        <v>363</v>
      </c>
      <c r="D373" s="307">
        <v>1191</v>
      </c>
      <c r="E373" s="307">
        <v>592</v>
      </c>
      <c r="F373" s="307">
        <v>599</v>
      </c>
      <c r="G373" s="445">
        <v>354</v>
      </c>
      <c r="H373" s="446">
        <v>1176</v>
      </c>
      <c r="I373" s="442">
        <f t="shared" si="70"/>
        <v>9</v>
      </c>
      <c r="J373" s="442">
        <f t="shared" si="71"/>
        <v>15</v>
      </c>
      <c r="K373" s="438">
        <f t="shared" si="72"/>
        <v>2.5423728813559308</v>
      </c>
      <c r="L373" s="438">
        <f t="shared" si="73"/>
        <v>1.2755102040816269</v>
      </c>
    </row>
    <row r="374" spans="2:12" s="306" customFormat="1" ht="14.25" customHeight="1">
      <c r="B374" s="321" t="s">
        <v>305</v>
      </c>
      <c r="C374" s="307">
        <v>313</v>
      </c>
      <c r="D374" s="307">
        <v>1031</v>
      </c>
      <c r="E374" s="307">
        <v>498</v>
      </c>
      <c r="F374" s="307">
        <v>533</v>
      </c>
      <c r="G374" s="445">
        <v>299</v>
      </c>
      <c r="H374" s="446">
        <v>1002</v>
      </c>
      <c r="I374" s="442">
        <f t="shared" si="70"/>
        <v>14</v>
      </c>
      <c r="J374" s="442">
        <f t="shared" si="71"/>
        <v>29</v>
      </c>
      <c r="K374" s="438">
        <f t="shared" si="72"/>
        <v>4.682274247491634</v>
      </c>
      <c r="L374" s="438">
        <f t="shared" si="73"/>
        <v>2.8942115768463026</v>
      </c>
    </row>
    <row r="375" spans="1:12" s="306" customFormat="1" ht="14.25" customHeight="1">
      <c r="A375" s="318" t="s">
        <v>306</v>
      </c>
      <c r="B375" s="319"/>
      <c r="C375" s="404">
        <f aca="true" t="shared" si="74" ref="C375:H375">SUM(C376:C407)</f>
        <v>13191</v>
      </c>
      <c r="D375" s="404">
        <f t="shared" si="74"/>
        <v>28171</v>
      </c>
      <c r="E375" s="404">
        <f t="shared" si="74"/>
        <v>13456</v>
      </c>
      <c r="F375" s="404">
        <f t="shared" si="74"/>
        <v>14715</v>
      </c>
      <c r="G375" s="447">
        <f t="shared" si="74"/>
        <v>13019</v>
      </c>
      <c r="H375" s="447">
        <f t="shared" si="74"/>
        <v>28195</v>
      </c>
      <c r="I375" s="441">
        <f t="shared" si="70"/>
        <v>172</v>
      </c>
      <c r="J375" s="441">
        <f t="shared" si="71"/>
        <v>-24</v>
      </c>
      <c r="K375" s="439">
        <f t="shared" si="72"/>
        <v>1.32114601735924</v>
      </c>
      <c r="L375" s="439">
        <f t="shared" si="73"/>
        <v>-0.08512147543891047</v>
      </c>
    </row>
    <row r="376" spans="2:12" s="306" customFormat="1" ht="14.25" customHeight="1">
      <c r="B376" s="321" t="s">
        <v>307</v>
      </c>
      <c r="C376" s="307">
        <v>1123</v>
      </c>
      <c r="D376" s="307">
        <v>2395</v>
      </c>
      <c r="E376" s="307">
        <v>1156</v>
      </c>
      <c r="F376" s="307">
        <v>1239</v>
      </c>
      <c r="G376" s="445">
        <v>1108</v>
      </c>
      <c r="H376" s="446">
        <v>2369</v>
      </c>
      <c r="I376" s="442">
        <f t="shared" si="70"/>
        <v>15</v>
      </c>
      <c r="J376" s="442">
        <f t="shared" si="71"/>
        <v>26</v>
      </c>
      <c r="K376" s="438">
        <f t="shared" si="72"/>
        <v>1.3537906137184024</v>
      </c>
      <c r="L376" s="438">
        <f t="shared" si="73"/>
        <v>1.0975094976783453</v>
      </c>
    </row>
    <row r="377" spans="2:12" s="306" customFormat="1" ht="14.25" customHeight="1">
      <c r="B377" s="321" t="s">
        <v>308</v>
      </c>
      <c r="C377" s="307">
        <v>57</v>
      </c>
      <c r="D377" s="307">
        <v>103</v>
      </c>
      <c r="E377" s="307">
        <v>51</v>
      </c>
      <c r="F377" s="307">
        <v>52</v>
      </c>
      <c r="G377" s="445">
        <v>57</v>
      </c>
      <c r="H377" s="446">
        <v>109</v>
      </c>
      <c r="I377" s="442">
        <f t="shared" si="70"/>
        <v>0</v>
      </c>
      <c r="J377" s="442">
        <f t="shared" si="71"/>
        <v>-6</v>
      </c>
      <c r="K377" s="438">
        <f t="shared" si="72"/>
        <v>0</v>
      </c>
      <c r="L377" s="438">
        <f t="shared" si="73"/>
        <v>-5.504587155963307</v>
      </c>
    </row>
    <row r="378" spans="2:12" s="306" customFormat="1" ht="14.25" customHeight="1">
      <c r="B378" s="321" t="s">
        <v>309</v>
      </c>
      <c r="C378" s="307">
        <v>2411</v>
      </c>
      <c r="D378" s="307">
        <v>5092</v>
      </c>
      <c r="E378" s="307">
        <v>2483</v>
      </c>
      <c r="F378" s="307">
        <v>2609</v>
      </c>
      <c r="G378" s="445">
        <v>2379</v>
      </c>
      <c r="H378" s="446">
        <v>5112</v>
      </c>
      <c r="I378" s="442">
        <f t="shared" si="70"/>
        <v>32</v>
      </c>
      <c r="J378" s="442">
        <f t="shared" si="71"/>
        <v>-20</v>
      </c>
      <c r="K378" s="438">
        <f t="shared" si="72"/>
        <v>1.3451029844472515</v>
      </c>
      <c r="L378" s="438">
        <f t="shared" si="73"/>
        <v>-0.3912363067292546</v>
      </c>
    </row>
    <row r="379" spans="2:12" s="306" customFormat="1" ht="14.25" customHeight="1">
      <c r="B379" s="321" t="s">
        <v>310</v>
      </c>
      <c r="C379" s="307">
        <v>346</v>
      </c>
      <c r="D379" s="307">
        <v>770</v>
      </c>
      <c r="E379" s="307">
        <v>345</v>
      </c>
      <c r="F379" s="307">
        <v>425</v>
      </c>
      <c r="G379" s="445">
        <v>349</v>
      </c>
      <c r="H379" s="446">
        <v>774</v>
      </c>
      <c r="I379" s="442">
        <f t="shared" si="70"/>
        <v>-3</v>
      </c>
      <c r="J379" s="442">
        <f t="shared" si="71"/>
        <v>-4</v>
      </c>
      <c r="K379" s="438">
        <f t="shared" si="72"/>
        <v>-0.8595988538681922</v>
      </c>
      <c r="L379" s="438">
        <f t="shared" si="73"/>
        <v>-0.5167958656330853</v>
      </c>
    </row>
    <row r="380" spans="2:12" s="306" customFormat="1" ht="14.25" customHeight="1">
      <c r="B380" s="321" t="s">
        <v>311</v>
      </c>
      <c r="C380" s="307">
        <v>157</v>
      </c>
      <c r="D380" s="307">
        <v>307</v>
      </c>
      <c r="E380" s="307">
        <v>160</v>
      </c>
      <c r="F380" s="307">
        <v>147</v>
      </c>
      <c r="G380" s="445">
        <v>155</v>
      </c>
      <c r="H380" s="446">
        <v>317</v>
      </c>
      <c r="I380" s="442">
        <f t="shared" si="70"/>
        <v>2</v>
      </c>
      <c r="J380" s="442">
        <f t="shared" si="71"/>
        <v>-10</v>
      </c>
      <c r="K380" s="438">
        <f t="shared" si="72"/>
        <v>1.2903225806451672</v>
      </c>
      <c r="L380" s="438">
        <f t="shared" si="73"/>
        <v>-3.1545741324921153</v>
      </c>
    </row>
    <row r="381" spans="2:12" s="306" customFormat="1" ht="14.25" customHeight="1">
      <c r="B381" s="321" t="s">
        <v>312</v>
      </c>
      <c r="C381" s="307">
        <v>1599</v>
      </c>
      <c r="D381" s="307">
        <v>3881</v>
      </c>
      <c r="E381" s="307">
        <v>1847</v>
      </c>
      <c r="F381" s="307">
        <v>2034</v>
      </c>
      <c r="G381" s="445">
        <v>1596</v>
      </c>
      <c r="H381" s="446">
        <v>3896</v>
      </c>
      <c r="I381" s="442">
        <f t="shared" si="70"/>
        <v>3</v>
      </c>
      <c r="J381" s="442">
        <f t="shared" si="71"/>
        <v>-15</v>
      </c>
      <c r="K381" s="438">
        <f t="shared" si="72"/>
        <v>0.18796992481202324</v>
      </c>
      <c r="L381" s="438">
        <f t="shared" si="73"/>
        <v>-0.3850102669404549</v>
      </c>
    </row>
    <row r="382" spans="2:12" s="306" customFormat="1" ht="14.25" customHeight="1">
      <c r="B382" s="321" t="s">
        <v>313</v>
      </c>
      <c r="C382" s="307">
        <v>91</v>
      </c>
      <c r="D382" s="307">
        <v>242</v>
      </c>
      <c r="E382" s="307">
        <v>118</v>
      </c>
      <c r="F382" s="307">
        <v>124</v>
      </c>
      <c r="G382" s="445">
        <v>90</v>
      </c>
      <c r="H382" s="446">
        <v>240</v>
      </c>
      <c r="I382" s="442">
        <f t="shared" si="70"/>
        <v>1</v>
      </c>
      <c r="J382" s="442">
        <f t="shared" si="71"/>
        <v>2</v>
      </c>
      <c r="K382" s="438">
        <f t="shared" si="72"/>
        <v>1.1111111111111143</v>
      </c>
      <c r="L382" s="438">
        <f t="shared" si="73"/>
        <v>0.8333333333333286</v>
      </c>
    </row>
    <row r="383" spans="2:12" s="306" customFormat="1" ht="14.25" customHeight="1">
      <c r="B383" s="321" t="s">
        <v>314</v>
      </c>
      <c r="C383" s="307">
        <v>90</v>
      </c>
      <c r="D383" s="307">
        <v>241</v>
      </c>
      <c r="E383" s="307">
        <v>123</v>
      </c>
      <c r="F383" s="307">
        <v>118</v>
      </c>
      <c r="G383" s="445">
        <v>91</v>
      </c>
      <c r="H383" s="446">
        <v>242</v>
      </c>
      <c r="I383" s="442">
        <f t="shared" si="70"/>
        <v>-1</v>
      </c>
      <c r="J383" s="442">
        <f t="shared" si="71"/>
        <v>-1</v>
      </c>
      <c r="K383" s="438">
        <f t="shared" si="72"/>
        <v>-1.098901098901095</v>
      </c>
      <c r="L383" s="438">
        <f t="shared" si="73"/>
        <v>-0.41322314049587305</v>
      </c>
    </row>
    <row r="384" spans="2:12" s="306" customFormat="1" ht="14.25" customHeight="1">
      <c r="B384" s="321" t="s">
        <v>315</v>
      </c>
      <c r="C384" s="316">
        <v>14</v>
      </c>
      <c r="D384" s="316">
        <v>40</v>
      </c>
      <c r="E384" s="307">
        <v>16</v>
      </c>
      <c r="F384" s="307">
        <v>24</v>
      </c>
      <c r="G384" s="445">
        <v>15</v>
      </c>
      <c r="H384" s="446">
        <v>40</v>
      </c>
      <c r="I384" s="442">
        <f t="shared" si="70"/>
        <v>-1</v>
      </c>
      <c r="J384" s="442">
        <f t="shared" si="71"/>
        <v>0</v>
      </c>
      <c r="K384" s="438">
        <f t="shared" si="72"/>
        <v>-6.666666666666671</v>
      </c>
      <c r="L384" s="438">
        <f t="shared" si="73"/>
        <v>0</v>
      </c>
    </row>
    <row r="385" spans="2:12" s="306" customFormat="1" ht="14.25" customHeight="1">
      <c r="B385" s="321" t="s">
        <v>316</v>
      </c>
      <c r="C385" s="316">
        <v>13</v>
      </c>
      <c r="D385" s="316">
        <v>46</v>
      </c>
      <c r="E385" s="307">
        <v>21</v>
      </c>
      <c r="F385" s="307">
        <v>25</v>
      </c>
      <c r="G385" s="445">
        <v>13</v>
      </c>
      <c r="H385" s="446">
        <v>46</v>
      </c>
      <c r="I385" s="442">
        <f t="shared" si="70"/>
        <v>0</v>
      </c>
      <c r="J385" s="442">
        <f t="shared" si="71"/>
        <v>0</v>
      </c>
      <c r="K385" s="438">
        <f t="shared" si="72"/>
        <v>0</v>
      </c>
      <c r="L385" s="438">
        <f t="shared" si="73"/>
        <v>0</v>
      </c>
    </row>
    <row r="386" spans="2:12" s="306" customFormat="1" ht="14.25" customHeight="1">
      <c r="B386" s="321" t="s">
        <v>317</v>
      </c>
      <c r="C386" s="316">
        <v>35</v>
      </c>
      <c r="D386" s="316">
        <v>100</v>
      </c>
      <c r="E386" s="307">
        <v>49</v>
      </c>
      <c r="F386" s="307">
        <v>51</v>
      </c>
      <c r="G386" s="445">
        <v>36</v>
      </c>
      <c r="H386" s="446">
        <v>102</v>
      </c>
      <c r="I386" s="442">
        <f t="shared" si="70"/>
        <v>-1</v>
      </c>
      <c r="J386" s="442">
        <f t="shared" si="71"/>
        <v>-2</v>
      </c>
      <c r="K386" s="438">
        <f t="shared" si="72"/>
        <v>-2.7777777777777857</v>
      </c>
      <c r="L386" s="438">
        <f t="shared" si="73"/>
        <v>-1.9607843137254974</v>
      </c>
    </row>
    <row r="387" spans="2:12" s="306" customFormat="1" ht="14.25" customHeight="1">
      <c r="B387" s="321" t="s">
        <v>318</v>
      </c>
      <c r="C387" s="316">
        <v>13</v>
      </c>
      <c r="D387" s="316">
        <v>35</v>
      </c>
      <c r="E387" s="307">
        <v>20</v>
      </c>
      <c r="F387" s="307">
        <v>15</v>
      </c>
      <c r="G387" s="445">
        <v>15</v>
      </c>
      <c r="H387" s="446">
        <v>39</v>
      </c>
      <c r="I387" s="442">
        <f t="shared" si="70"/>
        <v>-2</v>
      </c>
      <c r="J387" s="442">
        <f t="shared" si="71"/>
        <v>-4</v>
      </c>
      <c r="K387" s="438">
        <f t="shared" si="72"/>
        <v>-13.333333333333329</v>
      </c>
      <c r="L387" s="438">
        <f t="shared" si="73"/>
        <v>-10.256410256410248</v>
      </c>
    </row>
    <row r="388" spans="1:12" s="318" customFormat="1" ht="14.25" customHeight="1">
      <c r="A388" s="306"/>
      <c r="B388" s="321" t="s">
        <v>319</v>
      </c>
      <c r="C388" s="316">
        <v>898</v>
      </c>
      <c r="D388" s="316">
        <v>1684</v>
      </c>
      <c r="E388" s="307">
        <v>713</v>
      </c>
      <c r="F388" s="307">
        <v>971</v>
      </c>
      <c r="G388" s="445">
        <v>890</v>
      </c>
      <c r="H388" s="446">
        <v>1698</v>
      </c>
      <c r="I388" s="442">
        <f t="shared" si="70"/>
        <v>8</v>
      </c>
      <c r="J388" s="442">
        <f t="shared" si="71"/>
        <v>-14</v>
      </c>
      <c r="K388" s="438">
        <f t="shared" si="72"/>
        <v>0.8988764044943736</v>
      </c>
      <c r="L388" s="438">
        <f t="shared" si="73"/>
        <v>-0.8244994110718409</v>
      </c>
    </row>
    <row r="389" spans="2:12" s="306" customFormat="1" ht="14.25" customHeight="1">
      <c r="B389" s="321" t="s">
        <v>320</v>
      </c>
      <c r="C389" s="316">
        <v>52</v>
      </c>
      <c r="D389" s="316">
        <v>104</v>
      </c>
      <c r="E389" s="307">
        <v>48</v>
      </c>
      <c r="F389" s="307">
        <v>56</v>
      </c>
      <c r="G389" s="445">
        <v>58</v>
      </c>
      <c r="H389" s="446">
        <v>111</v>
      </c>
      <c r="I389" s="442">
        <f t="shared" si="70"/>
        <v>-6</v>
      </c>
      <c r="J389" s="442">
        <f t="shared" si="71"/>
        <v>-7</v>
      </c>
      <c r="K389" s="438">
        <f t="shared" si="72"/>
        <v>-10.34482758620689</v>
      </c>
      <c r="L389" s="438">
        <f t="shared" si="73"/>
        <v>-6.306306306306311</v>
      </c>
    </row>
    <row r="390" spans="2:12" s="306" customFormat="1" ht="14.25" customHeight="1">
      <c r="B390" s="321" t="s">
        <v>321</v>
      </c>
      <c r="C390" s="316">
        <v>347</v>
      </c>
      <c r="D390" s="316">
        <v>688</v>
      </c>
      <c r="E390" s="307">
        <v>322</v>
      </c>
      <c r="F390" s="307">
        <v>366</v>
      </c>
      <c r="G390" s="445">
        <v>337</v>
      </c>
      <c r="H390" s="446">
        <v>668</v>
      </c>
      <c r="I390" s="442">
        <f t="shared" si="70"/>
        <v>10</v>
      </c>
      <c r="J390" s="442">
        <f t="shared" si="71"/>
        <v>20</v>
      </c>
      <c r="K390" s="438">
        <f t="shared" si="72"/>
        <v>2.967359050445097</v>
      </c>
      <c r="L390" s="438">
        <f t="shared" si="73"/>
        <v>2.9940119760479007</v>
      </c>
    </row>
    <row r="391" spans="1:13" s="306" customFormat="1" ht="14.25" customHeight="1">
      <c r="A391" s="318"/>
      <c r="B391" s="321" t="s">
        <v>322</v>
      </c>
      <c r="C391" s="324">
        <v>226</v>
      </c>
      <c r="D391" s="324">
        <v>457</v>
      </c>
      <c r="E391" s="324">
        <v>229</v>
      </c>
      <c r="F391" s="324">
        <v>228</v>
      </c>
      <c r="G391" s="446">
        <v>230</v>
      </c>
      <c r="H391" s="446">
        <v>468</v>
      </c>
      <c r="I391" s="442">
        <f t="shared" si="70"/>
        <v>-4</v>
      </c>
      <c r="J391" s="442">
        <f t="shared" si="71"/>
        <v>-11</v>
      </c>
      <c r="K391" s="438">
        <f t="shared" si="72"/>
        <v>-1.7391304347826093</v>
      </c>
      <c r="L391" s="438">
        <f t="shared" si="73"/>
        <v>-2.3504273504273527</v>
      </c>
      <c r="M391" s="318"/>
    </row>
    <row r="392" spans="2:12" s="306" customFormat="1" ht="14.25" customHeight="1">
      <c r="B392" s="321" t="s">
        <v>323</v>
      </c>
      <c r="C392" s="307">
        <v>788</v>
      </c>
      <c r="D392" s="307">
        <v>1582</v>
      </c>
      <c r="E392" s="307">
        <v>720</v>
      </c>
      <c r="F392" s="307">
        <v>862</v>
      </c>
      <c r="G392" s="445">
        <v>808</v>
      </c>
      <c r="H392" s="446">
        <v>1618</v>
      </c>
      <c r="I392" s="442">
        <f t="shared" si="70"/>
        <v>-20</v>
      </c>
      <c r="J392" s="442">
        <f t="shared" si="71"/>
        <v>-36</v>
      </c>
      <c r="K392" s="438">
        <f t="shared" si="72"/>
        <v>-2.4752475247524757</v>
      </c>
      <c r="L392" s="438">
        <f t="shared" si="73"/>
        <v>-2.2249690976514245</v>
      </c>
    </row>
    <row r="393" spans="2:12" s="306" customFormat="1" ht="14.25" customHeight="1">
      <c r="B393" s="321" t="s">
        <v>324</v>
      </c>
      <c r="C393" s="307">
        <v>316</v>
      </c>
      <c r="D393" s="307">
        <v>590</v>
      </c>
      <c r="E393" s="307">
        <v>286</v>
      </c>
      <c r="F393" s="307">
        <v>304</v>
      </c>
      <c r="G393" s="445">
        <v>317</v>
      </c>
      <c r="H393" s="446">
        <v>601</v>
      </c>
      <c r="I393" s="442">
        <f t="shared" si="70"/>
        <v>-1</v>
      </c>
      <c r="J393" s="442">
        <f t="shared" si="71"/>
        <v>-11</v>
      </c>
      <c r="K393" s="438">
        <f t="shared" si="72"/>
        <v>-0.31545741324920584</v>
      </c>
      <c r="L393" s="438">
        <f t="shared" si="73"/>
        <v>-1.8302828618968334</v>
      </c>
    </row>
    <row r="394" spans="2:13" s="306" customFormat="1" ht="14.25" customHeight="1">
      <c r="B394" s="321" t="s">
        <v>325</v>
      </c>
      <c r="C394" s="307">
        <v>241</v>
      </c>
      <c r="D394" s="307">
        <v>501</v>
      </c>
      <c r="E394" s="307">
        <v>234</v>
      </c>
      <c r="F394" s="307">
        <v>267</v>
      </c>
      <c r="G394" s="445">
        <v>228</v>
      </c>
      <c r="H394" s="446">
        <v>493</v>
      </c>
      <c r="I394" s="442">
        <f t="shared" si="70"/>
        <v>13</v>
      </c>
      <c r="J394" s="442">
        <f t="shared" si="71"/>
        <v>8</v>
      </c>
      <c r="K394" s="438">
        <f t="shared" si="72"/>
        <v>5.701754385964918</v>
      </c>
      <c r="L394" s="438">
        <f t="shared" si="73"/>
        <v>1.6227180527383496</v>
      </c>
      <c r="M394" s="318"/>
    </row>
    <row r="395" spans="2:12" s="306" customFormat="1" ht="14.25" customHeight="1">
      <c r="B395" s="321" t="s">
        <v>326</v>
      </c>
      <c r="C395" s="307">
        <v>146</v>
      </c>
      <c r="D395" s="307">
        <v>281</v>
      </c>
      <c r="E395" s="307">
        <v>143</v>
      </c>
      <c r="F395" s="307">
        <v>138</v>
      </c>
      <c r="G395" s="445">
        <v>143</v>
      </c>
      <c r="H395" s="446">
        <v>275</v>
      </c>
      <c r="I395" s="442">
        <f t="shared" si="70"/>
        <v>3</v>
      </c>
      <c r="J395" s="442">
        <f t="shared" si="71"/>
        <v>6</v>
      </c>
      <c r="K395" s="438">
        <f t="shared" si="72"/>
        <v>2.0979020979021072</v>
      </c>
      <c r="L395" s="438">
        <f t="shared" si="73"/>
        <v>2.1818181818181728</v>
      </c>
    </row>
    <row r="396" spans="1:13" s="318" customFormat="1" ht="14.25" customHeight="1">
      <c r="A396" s="306"/>
      <c r="B396" s="321" t="s">
        <v>327</v>
      </c>
      <c r="C396" s="307">
        <v>403</v>
      </c>
      <c r="D396" s="307">
        <v>955</v>
      </c>
      <c r="E396" s="307">
        <v>472</v>
      </c>
      <c r="F396" s="307">
        <v>483</v>
      </c>
      <c r="G396" s="445">
        <v>378</v>
      </c>
      <c r="H396" s="446">
        <v>916</v>
      </c>
      <c r="I396" s="442">
        <f aca="true" t="shared" si="75" ref="I396:I412">C396-G396</f>
        <v>25</v>
      </c>
      <c r="J396" s="442">
        <f aca="true" t="shared" si="76" ref="J396:J412">D396-H396</f>
        <v>39</v>
      </c>
      <c r="K396" s="438">
        <f aca="true" t="shared" si="77" ref="K396:K412">C396/G396*100-100</f>
        <v>6.613756613756607</v>
      </c>
      <c r="L396" s="438">
        <f aca="true" t="shared" si="78" ref="L396:L412">D396/H396*100-100</f>
        <v>4.257641921397365</v>
      </c>
      <c r="M396" s="306"/>
    </row>
    <row r="397" spans="2:13" s="306" customFormat="1" ht="14.25" customHeight="1">
      <c r="B397" s="321" t="s">
        <v>328</v>
      </c>
      <c r="C397" s="307">
        <v>408</v>
      </c>
      <c r="D397" s="307">
        <v>1075</v>
      </c>
      <c r="E397" s="307">
        <v>521</v>
      </c>
      <c r="F397" s="307">
        <v>554</v>
      </c>
      <c r="G397" s="445">
        <v>409</v>
      </c>
      <c r="H397" s="446">
        <v>1092</v>
      </c>
      <c r="I397" s="442">
        <f t="shared" si="75"/>
        <v>-1</v>
      </c>
      <c r="J397" s="442">
        <f t="shared" si="76"/>
        <v>-17</v>
      </c>
      <c r="K397" s="438">
        <f t="shared" si="77"/>
        <v>-0.24449877750610938</v>
      </c>
      <c r="L397" s="438">
        <f t="shared" si="78"/>
        <v>-1.5567765567765548</v>
      </c>
      <c r="M397" s="318"/>
    </row>
    <row r="398" spans="2:12" s="306" customFormat="1" ht="14.25" customHeight="1">
      <c r="B398" s="321" t="s">
        <v>329</v>
      </c>
      <c r="C398" s="307">
        <v>298</v>
      </c>
      <c r="D398" s="307">
        <v>587</v>
      </c>
      <c r="E398" s="307">
        <v>301</v>
      </c>
      <c r="F398" s="307">
        <v>286</v>
      </c>
      <c r="G398" s="445">
        <v>282</v>
      </c>
      <c r="H398" s="446">
        <v>562</v>
      </c>
      <c r="I398" s="442">
        <f t="shared" si="75"/>
        <v>16</v>
      </c>
      <c r="J398" s="442">
        <f t="shared" si="76"/>
        <v>25</v>
      </c>
      <c r="K398" s="438">
        <f t="shared" si="77"/>
        <v>5.673758865248232</v>
      </c>
      <c r="L398" s="438">
        <f t="shared" si="78"/>
        <v>4.448398576512446</v>
      </c>
    </row>
    <row r="399" spans="1:12" s="306" customFormat="1" ht="14.25" customHeight="1">
      <c r="A399" s="318"/>
      <c r="B399" s="321" t="s">
        <v>330</v>
      </c>
      <c r="C399" s="324">
        <v>626</v>
      </c>
      <c r="D399" s="324">
        <v>1277</v>
      </c>
      <c r="E399" s="324">
        <v>636</v>
      </c>
      <c r="F399" s="324">
        <v>641</v>
      </c>
      <c r="G399" s="446">
        <v>627</v>
      </c>
      <c r="H399" s="446">
        <v>1304</v>
      </c>
      <c r="I399" s="442">
        <f t="shared" si="75"/>
        <v>-1</v>
      </c>
      <c r="J399" s="442">
        <f t="shared" si="76"/>
        <v>-27</v>
      </c>
      <c r="K399" s="438">
        <f t="shared" si="77"/>
        <v>-0.15948963317384823</v>
      </c>
      <c r="L399" s="438">
        <f t="shared" si="78"/>
        <v>-2.070552147239269</v>
      </c>
    </row>
    <row r="400" spans="2:13" s="306" customFormat="1" ht="14.25" customHeight="1">
      <c r="B400" s="321" t="s">
        <v>331</v>
      </c>
      <c r="C400" s="307">
        <v>718</v>
      </c>
      <c r="D400" s="307">
        <v>1284</v>
      </c>
      <c r="E400" s="307">
        <v>597</v>
      </c>
      <c r="F400" s="307">
        <v>687</v>
      </c>
      <c r="G400" s="445">
        <v>733</v>
      </c>
      <c r="H400" s="446">
        <v>1309</v>
      </c>
      <c r="I400" s="442">
        <f t="shared" si="75"/>
        <v>-15</v>
      </c>
      <c r="J400" s="442">
        <f t="shared" si="76"/>
        <v>-25</v>
      </c>
      <c r="K400" s="438">
        <f t="shared" si="77"/>
        <v>-2.046384720327424</v>
      </c>
      <c r="L400" s="438">
        <f t="shared" si="78"/>
        <v>-1.9098548510313265</v>
      </c>
      <c r="M400" s="318"/>
    </row>
    <row r="401" spans="2:12" s="306" customFormat="1" ht="14.25" customHeight="1">
      <c r="B401" s="321" t="s">
        <v>332</v>
      </c>
      <c r="C401" s="307">
        <v>444</v>
      </c>
      <c r="D401" s="307">
        <v>727</v>
      </c>
      <c r="E401" s="307">
        <v>345</v>
      </c>
      <c r="F401" s="307">
        <v>382</v>
      </c>
      <c r="G401" s="445">
        <v>348</v>
      </c>
      <c r="H401" s="446">
        <v>635</v>
      </c>
      <c r="I401" s="442">
        <f t="shared" si="75"/>
        <v>96</v>
      </c>
      <c r="J401" s="442">
        <f t="shared" si="76"/>
        <v>92</v>
      </c>
      <c r="K401" s="438">
        <f t="shared" si="77"/>
        <v>27.58620689655173</v>
      </c>
      <c r="L401" s="438">
        <f t="shared" si="78"/>
        <v>14.488188976377955</v>
      </c>
    </row>
    <row r="402" spans="2:12" s="306" customFormat="1" ht="14.25" customHeight="1">
      <c r="B402" s="321" t="s">
        <v>333</v>
      </c>
      <c r="C402" s="307">
        <v>420</v>
      </c>
      <c r="D402" s="307">
        <v>913</v>
      </c>
      <c r="E402" s="307">
        <v>441</v>
      </c>
      <c r="F402" s="307">
        <v>472</v>
      </c>
      <c r="G402" s="445">
        <v>429</v>
      </c>
      <c r="H402" s="446">
        <v>936</v>
      </c>
      <c r="I402" s="442">
        <f t="shared" si="75"/>
        <v>-9</v>
      </c>
      <c r="J402" s="442">
        <f t="shared" si="76"/>
        <v>-23</v>
      </c>
      <c r="K402" s="438">
        <f t="shared" si="77"/>
        <v>-2.097902097902093</v>
      </c>
      <c r="L402" s="438">
        <f t="shared" si="78"/>
        <v>-2.457264957264954</v>
      </c>
    </row>
    <row r="403" spans="2:13" s="306" customFormat="1" ht="14.25" customHeight="1">
      <c r="B403" s="321" t="s">
        <v>334</v>
      </c>
      <c r="C403" s="307">
        <v>200</v>
      </c>
      <c r="D403" s="307">
        <v>444</v>
      </c>
      <c r="E403" s="307">
        <v>205</v>
      </c>
      <c r="F403" s="307">
        <v>239</v>
      </c>
      <c r="G403" s="445">
        <v>202</v>
      </c>
      <c r="H403" s="446">
        <v>445</v>
      </c>
      <c r="I403" s="442">
        <f t="shared" si="75"/>
        <v>-2</v>
      </c>
      <c r="J403" s="442">
        <f t="shared" si="76"/>
        <v>-1</v>
      </c>
      <c r="K403" s="438">
        <f t="shared" si="77"/>
        <v>-0.9900990099009874</v>
      </c>
      <c r="L403" s="438">
        <f t="shared" si="78"/>
        <v>-0.22471910112359694</v>
      </c>
      <c r="M403" s="318"/>
    </row>
    <row r="404" spans="2:12" s="306" customFormat="1" ht="14.25" customHeight="1">
      <c r="B404" s="321" t="s">
        <v>335</v>
      </c>
      <c r="C404" s="307">
        <v>84</v>
      </c>
      <c r="D404" s="307">
        <v>219</v>
      </c>
      <c r="E404" s="307">
        <v>99</v>
      </c>
      <c r="F404" s="307">
        <v>120</v>
      </c>
      <c r="G404" s="445">
        <v>81</v>
      </c>
      <c r="H404" s="446">
        <v>215</v>
      </c>
      <c r="I404" s="442">
        <f t="shared" si="75"/>
        <v>3</v>
      </c>
      <c r="J404" s="442">
        <f t="shared" si="76"/>
        <v>4</v>
      </c>
      <c r="K404" s="438">
        <f t="shared" si="77"/>
        <v>3.7037037037036953</v>
      </c>
      <c r="L404" s="438">
        <f t="shared" si="78"/>
        <v>1.8604651162790589</v>
      </c>
    </row>
    <row r="405" spans="2:12" s="306" customFormat="1" ht="14.25" customHeight="1">
      <c r="B405" s="321" t="s">
        <v>336</v>
      </c>
      <c r="C405" s="307">
        <v>459</v>
      </c>
      <c r="D405" s="307">
        <v>1086</v>
      </c>
      <c r="E405" s="307">
        <v>536</v>
      </c>
      <c r="F405" s="307">
        <v>550</v>
      </c>
      <c r="G405" s="445">
        <v>440</v>
      </c>
      <c r="H405" s="446">
        <v>1067</v>
      </c>
      <c r="I405" s="442">
        <f t="shared" si="75"/>
        <v>19</v>
      </c>
      <c r="J405" s="442">
        <f t="shared" si="76"/>
        <v>19</v>
      </c>
      <c r="K405" s="438">
        <f t="shared" si="77"/>
        <v>4.318181818181827</v>
      </c>
      <c r="L405" s="438">
        <f t="shared" si="78"/>
        <v>1.7806935332708633</v>
      </c>
    </row>
    <row r="406" spans="2:13" s="306" customFormat="1" ht="14.25" customHeight="1">
      <c r="B406" s="321" t="s">
        <v>337</v>
      </c>
      <c r="C406" s="307">
        <v>100</v>
      </c>
      <c r="D406" s="307">
        <v>289</v>
      </c>
      <c r="E406" s="307">
        <v>138</v>
      </c>
      <c r="F406" s="307">
        <v>151</v>
      </c>
      <c r="G406" s="445">
        <v>105</v>
      </c>
      <c r="H406" s="446">
        <v>311</v>
      </c>
      <c r="I406" s="442">
        <f t="shared" si="75"/>
        <v>-5</v>
      </c>
      <c r="J406" s="442">
        <f t="shared" si="76"/>
        <v>-22</v>
      </c>
      <c r="K406" s="438">
        <f t="shared" si="77"/>
        <v>-4.761904761904773</v>
      </c>
      <c r="L406" s="438">
        <f t="shared" si="78"/>
        <v>-7.073954983922832</v>
      </c>
      <c r="M406" s="318"/>
    </row>
    <row r="407" spans="2:12" s="306" customFormat="1" ht="14.25" customHeight="1">
      <c r="B407" s="321" t="s">
        <v>338</v>
      </c>
      <c r="C407" s="307">
        <v>68</v>
      </c>
      <c r="D407" s="307">
        <v>176</v>
      </c>
      <c r="E407" s="307">
        <v>81</v>
      </c>
      <c r="F407" s="307">
        <v>95</v>
      </c>
      <c r="G407" s="445">
        <v>70</v>
      </c>
      <c r="H407" s="446">
        <v>185</v>
      </c>
      <c r="I407" s="442">
        <f t="shared" si="75"/>
        <v>-2</v>
      </c>
      <c r="J407" s="442">
        <f t="shared" si="76"/>
        <v>-9</v>
      </c>
      <c r="K407" s="438">
        <f t="shared" si="77"/>
        <v>-2.857142857142861</v>
      </c>
      <c r="L407" s="438">
        <f t="shared" si="78"/>
        <v>-4.864864864864856</v>
      </c>
    </row>
    <row r="408" spans="1:12" s="306" customFormat="1" ht="14.25" customHeight="1">
      <c r="A408" s="318" t="s">
        <v>339</v>
      </c>
      <c r="B408" s="321"/>
      <c r="C408" s="404">
        <f aca="true" t="shared" si="79" ref="C408:H408">SUM(C409:C412,C423:C425)</f>
        <v>12007</v>
      </c>
      <c r="D408" s="404">
        <f t="shared" si="79"/>
        <v>27688</v>
      </c>
      <c r="E408" s="404">
        <f t="shared" si="79"/>
        <v>12989</v>
      </c>
      <c r="F408" s="404">
        <f t="shared" si="79"/>
        <v>14699</v>
      </c>
      <c r="G408" s="447">
        <f t="shared" si="79"/>
        <v>12003</v>
      </c>
      <c r="H408" s="447">
        <f t="shared" si="79"/>
        <v>28052</v>
      </c>
      <c r="I408" s="441">
        <f t="shared" si="75"/>
        <v>4</v>
      </c>
      <c r="J408" s="441">
        <f t="shared" si="76"/>
        <v>-364</v>
      </c>
      <c r="K408" s="439">
        <f t="shared" si="77"/>
        <v>0.033325002082818855</v>
      </c>
      <c r="L408" s="439">
        <f t="shared" si="78"/>
        <v>-1.2975901896478064</v>
      </c>
    </row>
    <row r="409" spans="2:13" s="306" customFormat="1" ht="14.25" customHeight="1">
      <c r="B409" s="321" t="s">
        <v>340</v>
      </c>
      <c r="C409" s="307">
        <v>1528</v>
      </c>
      <c r="D409" s="307">
        <v>3650</v>
      </c>
      <c r="E409" s="307">
        <v>1701</v>
      </c>
      <c r="F409" s="307">
        <v>1949</v>
      </c>
      <c r="G409" s="445">
        <v>1535</v>
      </c>
      <c r="H409" s="446">
        <v>3698</v>
      </c>
      <c r="I409" s="442">
        <f t="shared" si="75"/>
        <v>-7</v>
      </c>
      <c r="J409" s="442">
        <f t="shared" si="76"/>
        <v>-48</v>
      </c>
      <c r="K409" s="438">
        <f t="shared" si="77"/>
        <v>-0.45602605863192025</v>
      </c>
      <c r="L409" s="438">
        <f t="shared" si="78"/>
        <v>-1.2979989183342298</v>
      </c>
      <c r="M409" s="318"/>
    </row>
    <row r="410" spans="2:12" s="306" customFormat="1" ht="14.25" customHeight="1">
      <c r="B410" s="321" t="s">
        <v>341</v>
      </c>
      <c r="C410" s="307">
        <v>7956</v>
      </c>
      <c r="D410" s="307">
        <v>18693</v>
      </c>
      <c r="E410" s="307">
        <v>8900</v>
      </c>
      <c r="F410" s="307">
        <v>9793</v>
      </c>
      <c r="G410" s="445">
        <v>7949</v>
      </c>
      <c r="H410" s="446">
        <v>18992</v>
      </c>
      <c r="I410" s="442">
        <f t="shared" si="75"/>
        <v>7</v>
      </c>
      <c r="J410" s="442">
        <f t="shared" si="76"/>
        <v>-299</v>
      </c>
      <c r="K410" s="438">
        <f t="shared" si="77"/>
        <v>0.08806139136999036</v>
      </c>
      <c r="L410" s="438">
        <f t="shared" si="78"/>
        <v>-1.5743470935130688</v>
      </c>
    </row>
    <row r="411" spans="2:12" s="306" customFormat="1" ht="14.25" customHeight="1">
      <c r="B411" s="321" t="s">
        <v>342</v>
      </c>
      <c r="C411" s="307">
        <v>252</v>
      </c>
      <c r="D411" s="307">
        <v>476</v>
      </c>
      <c r="E411" s="307">
        <v>215</v>
      </c>
      <c r="F411" s="307">
        <v>261</v>
      </c>
      <c r="G411" s="445">
        <v>246</v>
      </c>
      <c r="H411" s="446">
        <v>469</v>
      </c>
      <c r="I411" s="442">
        <f t="shared" si="75"/>
        <v>6</v>
      </c>
      <c r="J411" s="442">
        <f t="shared" si="76"/>
        <v>7</v>
      </c>
      <c r="K411" s="438">
        <f t="shared" si="77"/>
        <v>2.439024390243901</v>
      </c>
      <c r="L411" s="438">
        <f t="shared" si="78"/>
        <v>1.492537313432834</v>
      </c>
    </row>
    <row r="412" spans="2:13" s="306" customFormat="1" ht="14.25" customHeight="1">
      <c r="B412" s="321" t="s">
        <v>343</v>
      </c>
      <c r="C412" s="307">
        <v>213</v>
      </c>
      <c r="D412" s="307">
        <v>450</v>
      </c>
      <c r="E412" s="307">
        <v>202</v>
      </c>
      <c r="F412" s="307">
        <v>248</v>
      </c>
      <c r="G412" s="445">
        <v>209</v>
      </c>
      <c r="H412" s="446">
        <v>448</v>
      </c>
      <c r="I412" s="442">
        <f t="shared" si="75"/>
        <v>4</v>
      </c>
      <c r="J412" s="442">
        <f t="shared" si="76"/>
        <v>2</v>
      </c>
      <c r="K412" s="438">
        <f t="shared" si="77"/>
        <v>1.9138755980861362</v>
      </c>
      <c r="L412" s="438">
        <f t="shared" si="78"/>
        <v>0.4464285714285836</v>
      </c>
      <c r="M412" s="318"/>
    </row>
    <row r="413" spans="1:12" ht="4.5" customHeight="1">
      <c r="A413" s="327"/>
      <c r="C413" s="503"/>
      <c r="D413" s="327"/>
      <c r="E413" s="327"/>
      <c r="F413" s="327"/>
      <c r="G413" s="327"/>
      <c r="H413" s="327"/>
      <c r="I413" s="354"/>
      <c r="J413" s="354"/>
      <c r="K413" s="368"/>
      <c r="L413" s="368"/>
    </row>
    <row r="414" ht="3" customHeight="1">
      <c r="B414" s="343"/>
    </row>
    <row r="415" spans="1:12" ht="12" customHeight="1">
      <c r="A415" s="305"/>
      <c r="B415" s="332"/>
      <c r="C415" s="332"/>
      <c r="D415" s="332"/>
      <c r="E415" s="332"/>
      <c r="F415" s="332"/>
      <c r="G415" s="332"/>
      <c r="H415" s="332"/>
      <c r="I415" s="353"/>
      <c r="J415" s="353"/>
      <c r="K415" s="365"/>
      <c r="L415" s="366"/>
    </row>
    <row r="416" spans="1:12" ht="18" customHeight="1">
      <c r="A416" s="379"/>
      <c r="B416" s="379"/>
      <c r="C416" s="379"/>
      <c r="D416" s="379"/>
      <c r="E416" s="379"/>
      <c r="F416" s="379"/>
      <c r="G416" s="379"/>
      <c r="H416" s="379"/>
      <c r="I416" s="379"/>
      <c r="J416" s="379"/>
      <c r="K416" s="379"/>
      <c r="L416" s="366" t="s">
        <v>92</v>
      </c>
    </row>
    <row r="417" spans="1:12" ht="12" customHeight="1">
      <c r="A417" s="379"/>
      <c r="B417" s="379"/>
      <c r="C417" s="379"/>
      <c r="D417" s="379"/>
      <c r="E417" s="379"/>
      <c r="F417" s="379"/>
      <c r="G417" s="379"/>
      <c r="H417" s="379"/>
      <c r="I417" s="379"/>
      <c r="J417" s="379"/>
      <c r="K417" s="379"/>
      <c r="L417" s="379"/>
    </row>
    <row r="418" spans="1:12" ht="12" customHeight="1">
      <c r="A418" s="307"/>
      <c r="B418" s="307"/>
      <c r="C418" s="307"/>
      <c r="D418" s="307"/>
      <c r="E418" s="307"/>
      <c r="F418" s="307"/>
      <c r="G418" s="307"/>
      <c r="H418" s="307"/>
      <c r="I418" s="349"/>
      <c r="J418" s="349"/>
      <c r="K418" s="359"/>
      <c r="L418" s="358"/>
    </row>
    <row r="419" spans="1:12" ht="3.75" customHeight="1">
      <c r="A419" s="327"/>
      <c r="B419" s="327"/>
      <c r="C419" s="327"/>
      <c r="D419" s="327"/>
      <c r="E419" s="327"/>
      <c r="F419" s="327"/>
      <c r="G419" s="327"/>
      <c r="H419" s="327"/>
      <c r="I419" s="354"/>
      <c r="J419" s="354"/>
      <c r="K419" s="368"/>
      <c r="L419" s="358"/>
    </row>
    <row r="420" spans="1:12" ht="18.75" customHeight="1">
      <c r="A420" s="308"/>
      <c r="B420" s="309" t="s">
        <v>39</v>
      </c>
      <c r="C420" s="562" t="s">
        <v>753</v>
      </c>
      <c r="D420" s="562"/>
      <c r="E420" s="562"/>
      <c r="F420" s="563"/>
      <c r="G420" s="564">
        <v>17</v>
      </c>
      <c r="H420" s="565"/>
      <c r="I420" s="566" t="s">
        <v>40</v>
      </c>
      <c r="J420" s="566"/>
      <c r="K420" s="567" t="s">
        <v>675</v>
      </c>
      <c r="L420" s="568"/>
    </row>
    <row r="421" spans="1:12" ht="18.75" customHeight="1">
      <c r="A421" s="310" t="s">
        <v>41</v>
      </c>
      <c r="B421" s="311"/>
      <c r="C421" s="312" t="s">
        <v>42</v>
      </c>
      <c r="D421" s="313" t="s">
        <v>0</v>
      </c>
      <c r="E421" s="312" t="s">
        <v>43</v>
      </c>
      <c r="F421" s="312" t="s">
        <v>44</v>
      </c>
      <c r="G421" s="312" t="s">
        <v>42</v>
      </c>
      <c r="H421" s="313" t="s">
        <v>0</v>
      </c>
      <c r="I421" s="350" t="s">
        <v>42</v>
      </c>
      <c r="J421" s="350" t="s">
        <v>0</v>
      </c>
      <c r="K421" s="360" t="s">
        <v>42</v>
      </c>
      <c r="L421" s="361" t="s">
        <v>0</v>
      </c>
    </row>
    <row r="422" spans="1:12" ht="4.5" customHeight="1">
      <c r="A422" s="384"/>
      <c r="B422" s="385"/>
      <c r="C422" s="386"/>
      <c r="D422" s="386"/>
      <c r="E422" s="386"/>
      <c r="F422" s="386"/>
      <c r="G422" s="386"/>
      <c r="H422" s="386"/>
      <c r="I422" s="387"/>
      <c r="J422" s="387"/>
      <c r="K422" s="388"/>
      <c r="L422" s="388"/>
    </row>
    <row r="423" spans="2:12" s="306" customFormat="1" ht="14.25" customHeight="1">
      <c r="B423" s="321" t="s">
        <v>344</v>
      </c>
      <c r="C423" s="307">
        <v>829</v>
      </c>
      <c r="D423" s="307">
        <v>1769</v>
      </c>
      <c r="E423" s="307">
        <v>759</v>
      </c>
      <c r="F423" s="307">
        <v>1010</v>
      </c>
      <c r="G423" s="445">
        <v>845</v>
      </c>
      <c r="H423" s="446">
        <v>1825</v>
      </c>
      <c r="I423" s="442">
        <f aca="true" t="shared" si="80" ref="I423:I465">C423-G423</f>
        <v>-16</v>
      </c>
      <c r="J423" s="442">
        <f aca="true" t="shared" si="81" ref="J423:J465">D423-H423</f>
        <v>-56</v>
      </c>
      <c r="K423" s="438">
        <f aca="true" t="shared" si="82" ref="K423:K432">C423/G423*100-100</f>
        <v>-1.8934911242603647</v>
      </c>
      <c r="L423" s="438">
        <f aca="true" t="shared" si="83" ref="L423:L432">D423/H423*100-100</f>
        <v>-3.0684931506849296</v>
      </c>
    </row>
    <row r="424" spans="2:12" s="306" customFormat="1" ht="14.25" customHeight="1">
      <c r="B424" s="321" t="s">
        <v>345</v>
      </c>
      <c r="C424" s="307">
        <v>585</v>
      </c>
      <c r="D424" s="307">
        <v>1305</v>
      </c>
      <c r="E424" s="307">
        <v>582</v>
      </c>
      <c r="F424" s="307">
        <v>723</v>
      </c>
      <c r="G424" s="445">
        <v>588</v>
      </c>
      <c r="H424" s="446">
        <v>1314</v>
      </c>
      <c r="I424" s="442">
        <f t="shared" si="80"/>
        <v>-3</v>
      </c>
      <c r="J424" s="442">
        <f t="shared" si="81"/>
        <v>-9</v>
      </c>
      <c r="K424" s="438">
        <f t="shared" si="82"/>
        <v>-0.5102040816326507</v>
      </c>
      <c r="L424" s="438">
        <f t="shared" si="83"/>
        <v>-0.684931506849324</v>
      </c>
    </row>
    <row r="425" spans="2:13" s="306" customFormat="1" ht="14.25" customHeight="1">
      <c r="B425" s="321" t="s">
        <v>346</v>
      </c>
      <c r="C425" s="307">
        <v>644</v>
      </c>
      <c r="D425" s="307">
        <v>1345</v>
      </c>
      <c r="E425" s="307">
        <v>630</v>
      </c>
      <c r="F425" s="307">
        <v>715</v>
      </c>
      <c r="G425" s="445">
        <v>631</v>
      </c>
      <c r="H425" s="446">
        <v>1306</v>
      </c>
      <c r="I425" s="442">
        <f t="shared" si="80"/>
        <v>13</v>
      </c>
      <c r="J425" s="442">
        <f t="shared" si="81"/>
        <v>39</v>
      </c>
      <c r="K425" s="438">
        <f t="shared" si="82"/>
        <v>2.060221870047556</v>
      </c>
      <c r="L425" s="438">
        <f t="shared" si="83"/>
        <v>2.9862174578866814</v>
      </c>
      <c r="M425" s="318"/>
    </row>
    <row r="426" spans="1:12" s="306" customFormat="1" ht="14.25" customHeight="1">
      <c r="A426" s="318" t="s">
        <v>347</v>
      </c>
      <c r="B426" s="405"/>
      <c r="C426" s="404">
        <f aca="true" t="shared" si="84" ref="C426:H426">SUM(C427:C450)</f>
        <v>11873</v>
      </c>
      <c r="D426" s="404">
        <f t="shared" si="84"/>
        <v>28280</v>
      </c>
      <c r="E426" s="404">
        <f t="shared" si="84"/>
        <v>13454</v>
      </c>
      <c r="F426" s="404">
        <f t="shared" si="84"/>
        <v>14826</v>
      </c>
      <c r="G426" s="447">
        <f t="shared" si="84"/>
        <v>11770</v>
      </c>
      <c r="H426" s="447">
        <f t="shared" si="84"/>
        <v>28338</v>
      </c>
      <c r="I426" s="441">
        <f t="shared" si="80"/>
        <v>103</v>
      </c>
      <c r="J426" s="441">
        <f t="shared" si="81"/>
        <v>-58</v>
      </c>
      <c r="K426" s="439">
        <f t="shared" si="82"/>
        <v>0.875106202209011</v>
      </c>
      <c r="L426" s="439">
        <f t="shared" si="83"/>
        <v>-0.204672171642315</v>
      </c>
    </row>
    <row r="427" spans="2:12" s="306" customFormat="1" ht="14.25" customHeight="1">
      <c r="B427" s="321" t="s">
        <v>348</v>
      </c>
      <c r="C427" s="307">
        <v>4804</v>
      </c>
      <c r="D427" s="307">
        <v>10578</v>
      </c>
      <c r="E427" s="307">
        <v>5086</v>
      </c>
      <c r="F427" s="307">
        <v>5492</v>
      </c>
      <c r="G427" s="445">
        <v>4807</v>
      </c>
      <c r="H427" s="446">
        <v>10734</v>
      </c>
      <c r="I427" s="442">
        <f t="shared" si="80"/>
        <v>-3</v>
      </c>
      <c r="J427" s="442">
        <f t="shared" si="81"/>
        <v>-156</v>
      </c>
      <c r="K427" s="438">
        <f t="shared" si="82"/>
        <v>-0.06240898689411267</v>
      </c>
      <c r="L427" s="438">
        <f t="shared" si="83"/>
        <v>-1.453325880380092</v>
      </c>
    </row>
    <row r="428" spans="2:13" s="306" customFormat="1" ht="14.25" customHeight="1">
      <c r="B428" s="321" t="s">
        <v>349</v>
      </c>
      <c r="C428" s="307">
        <v>821</v>
      </c>
      <c r="D428" s="307">
        <v>1809</v>
      </c>
      <c r="E428" s="307">
        <v>874</v>
      </c>
      <c r="F428" s="307">
        <v>935</v>
      </c>
      <c r="G428" s="445">
        <v>812</v>
      </c>
      <c r="H428" s="446">
        <v>1796</v>
      </c>
      <c r="I428" s="442">
        <f t="shared" si="80"/>
        <v>9</v>
      </c>
      <c r="J428" s="442">
        <f t="shared" si="81"/>
        <v>13</v>
      </c>
      <c r="K428" s="438">
        <f t="shared" si="82"/>
        <v>1.1083743842364555</v>
      </c>
      <c r="L428" s="438">
        <f t="shared" si="83"/>
        <v>0.7238307349665973</v>
      </c>
      <c r="M428" s="318"/>
    </row>
    <row r="429" spans="2:12" s="306" customFormat="1" ht="14.25" customHeight="1">
      <c r="B429" s="321" t="s">
        <v>350</v>
      </c>
      <c r="C429" s="307">
        <v>1</v>
      </c>
      <c r="D429" s="307">
        <v>3</v>
      </c>
      <c r="E429" s="307">
        <v>2</v>
      </c>
      <c r="F429" s="307">
        <v>1</v>
      </c>
      <c r="G429" s="445">
        <v>1</v>
      </c>
      <c r="H429" s="446">
        <v>3</v>
      </c>
      <c r="I429" s="442">
        <f t="shared" si="80"/>
        <v>0</v>
      </c>
      <c r="J429" s="442">
        <f t="shared" si="81"/>
        <v>0</v>
      </c>
      <c r="K429" s="438">
        <f t="shared" si="82"/>
        <v>0</v>
      </c>
      <c r="L429" s="438">
        <f t="shared" si="83"/>
        <v>0</v>
      </c>
    </row>
    <row r="430" spans="2:12" s="306" customFormat="1" ht="14.25" customHeight="1">
      <c r="B430" s="321" t="s">
        <v>351</v>
      </c>
      <c r="C430" s="307">
        <v>360</v>
      </c>
      <c r="D430" s="307">
        <v>808</v>
      </c>
      <c r="E430" s="307">
        <v>369</v>
      </c>
      <c r="F430" s="307">
        <v>439</v>
      </c>
      <c r="G430" s="445">
        <v>358</v>
      </c>
      <c r="H430" s="446">
        <v>820</v>
      </c>
      <c r="I430" s="442">
        <f t="shared" si="80"/>
        <v>2</v>
      </c>
      <c r="J430" s="442">
        <f t="shared" si="81"/>
        <v>-12</v>
      </c>
      <c r="K430" s="438">
        <f t="shared" si="82"/>
        <v>0.558659217877107</v>
      </c>
      <c r="L430" s="438">
        <f t="shared" si="83"/>
        <v>-1.4634146341463463</v>
      </c>
    </row>
    <row r="431" spans="1:12" s="318" customFormat="1" ht="14.25" customHeight="1">
      <c r="A431" s="306"/>
      <c r="B431" s="321" t="s">
        <v>352</v>
      </c>
      <c r="C431" s="325">
        <v>282</v>
      </c>
      <c r="D431" s="325">
        <v>611</v>
      </c>
      <c r="E431" s="307">
        <v>276</v>
      </c>
      <c r="F431" s="307">
        <v>335</v>
      </c>
      <c r="G431" s="445">
        <v>281</v>
      </c>
      <c r="H431" s="446">
        <v>625</v>
      </c>
      <c r="I431" s="442">
        <f t="shared" si="80"/>
        <v>1</v>
      </c>
      <c r="J431" s="442">
        <f t="shared" si="81"/>
        <v>-14</v>
      </c>
      <c r="K431" s="438">
        <f t="shared" si="82"/>
        <v>0.3558718861210082</v>
      </c>
      <c r="L431" s="438">
        <f t="shared" si="83"/>
        <v>-2.239999999999995</v>
      </c>
    </row>
    <row r="432" spans="2:12" s="306" customFormat="1" ht="14.25" customHeight="1">
      <c r="B432" s="321" t="s">
        <v>353</v>
      </c>
      <c r="C432" s="325">
        <v>169</v>
      </c>
      <c r="D432" s="325">
        <v>417</v>
      </c>
      <c r="E432" s="307">
        <v>199</v>
      </c>
      <c r="F432" s="307">
        <v>218</v>
      </c>
      <c r="G432" s="445">
        <v>168</v>
      </c>
      <c r="H432" s="446">
        <v>417</v>
      </c>
      <c r="I432" s="442">
        <f t="shared" si="80"/>
        <v>1</v>
      </c>
      <c r="J432" s="442">
        <f t="shared" si="81"/>
        <v>0</v>
      </c>
      <c r="K432" s="438">
        <f t="shared" si="82"/>
        <v>0.5952380952380878</v>
      </c>
      <c r="L432" s="438">
        <f t="shared" si="83"/>
        <v>0</v>
      </c>
    </row>
    <row r="433" spans="1:13" s="318" customFormat="1" ht="14.25" customHeight="1">
      <c r="A433" s="306"/>
      <c r="B433" s="321" t="s">
        <v>354</v>
      </c>
      <c r="C433" s="324">
        <v>149</v>
      </c>
      <c r="D433" s="324">
        <v>365</v>
      </c>
      <c r="E433" s="324">
        <v>172</v>
      </c>
      <c r="F433" s="324">
        <v>193</v>
      </c>
      <c r="G433" s="445">
        <v>145</v>
      </c>
      <c r="H433" s="446">
        <v>360</v>
      </c>
      <c r="I433" s="442">
        <f t="shared" si="80"/>
        <v>4</v>
      </c>
      <c r="J433" s="442">
        <f t="shared" si="81"/>
        <v>5</v>
      </c>
      <c r="K433" s="438">
        <f>C433/G433*100-100</f>
        <v>2.7586206896551744</v>
      </c>
      <c r="L433" s="438">
        <f>D433/H433*100-100</f>
        <v>1.3888888888888857</v>
      </c>
      <c r="M433" s="306"/>
    </row>
    <row r="434" spans="1:13" s="306" customFormat="1" ht="14.25" customHeight="1">
      <c r="A434" s="318"/>
      <c r="B434" s="321" t="s">
        <v>355</v>
      </c>
      <c r="C434" s="324">
        <v>341</v>
      </c>
      <c r="D434" s="324">
        <v>811</v>
      </c>
      <c r="E434" s="324">
        <v>375</v>
      </c>
      <c r="F434" s="324">
        <v>436</v>
      </c>
      <c r="G434" s="446">
        <v>338</v>
      </c>
      <c r="H434" s="446">
        <v>826</v>
      </c>
      <c r="I434" s="442">
        <f t="shared" si="80"/>
        <v>3</v>
      </c>
      <c r="J434" s="442">
        <f t="shared" si="81"/>
        <v>-15</v>
      </c>
      <c r="K434" s="438">
        <f aca="true" t="shared" si="85" ref="K434:K471">C434/G434*100-100</f>
        <v>0.8875739644970366</v>
      </c>
      <c r="L434" s="438">
        <f aca="true" t="shared" si="86" ref="L434:L471">D434/H434*100-100</f>
        <v>-1.8159806295399505</v>
      </c>
      <c r="M434" s="318"/>
    </row>
    <row r="435" spans="1:13" s="318" customFormat="1" ht="14.25" customHeight="1">
      <c r="A435" s="306"/>
      <c r="B435" s="321" t="s">
        <v>356</v>
      </c>
      <c r="C435" s="307">
        <v>478</v>
      </c>
      <c r="D435" s="307">
        <v>1101</v>
      </c>
      <c r="E435" s="307">
        <v>518</v>
      </c>
      <c r="F435" s="307">
        <v>583</v>
      </c>
      <c r="G435" s="445">
        <v>482</v>
      </c>
      <c r="H435" s="446">
        <v>1135</v>
      </c>
      <c r="I435" s="442">
        <f t="shared" si="80"/>
        <v>-4</v>
      </c>
      <c r="J435" s="442">
        <f t="shared" si="81"/>
        <v>-34</v>
      </c>
      <c r="K435" s="438">
        <f t="shared" si="85"/>
        <v>-0.8298755186721962</v>
      </c>
      <c r="L435" s="438">
        <f t="shared" si="86"/>
        <v>-2.995594713656388</v>
      </c>
      <c r="M435" s="306"/>
    </row>
    <row r="436" spans="1:12" s="306" customFormat="1" ht="14.25" customHeight="1">
      <c r="A436" s="318"/>
      <c r="B436" s="321" t="s">
        <v>357</v>
      </c>
      <c r="C436" s="324">
        <v>58</v>
      </c>
      <c r="D436" s="324">
        <v>97</v>
      </c>
      <c r="E436" s="324">
        <v>59</v>
      </c>
      <c r="F436" s="324">
        <v>38</v>
      </c>
      <c r="G436" s="446">
        <v>61</v>
      </c>
      <c r="H436" s="446">
        <v>111</v>
      </c>
      <c r="I436" s="442">
        <f t="shared" si="80"/>
        <v>-3</v>
      </c>
      <c r="J436" s="442">
        <f t="shared" si="81"/>
        <v>-14</v>
      </c>
      <c r="K436" s="438">
        <f t="shared" si="85"/>
        <v>-4.918032786885249</v>
      </c>
      <c r="L436" s="438">
        <f t="shared" si="86"/>
        <v>-12.612612612612622</v>
      </c>
    </row>
    <row r="437" spans="2:13" s="306" customFormat="1" ht="14.25" customHeight="1">
      <c r="B437" s="321" t="s">
        <v>358</v>
      </c>
      <c r="C437" s="323">
        <v>399</v>
      </c>
      <c r="D437" s="323">
        <v>1084</v>
      </c>
      <c r="E437" s="323">
        <v>510</v>
      </c>
      <c r="F437" s="323">
        <v>574</v>
      </c>
      <c r="G437" s="445">
        <v>400</v>
      </c>
      <c r="H437" s="446">
        <v>1115</v>
      </c>
      <c r="I437" s="442">
        <f t="shared" si="80"/>
        <v>-1</v>
      </c>
      <c r="J437" s="442">
        <f t="shared" si="81"/>
        <v>-31</v>
      </c>
      <c r="K437" s="438">
        <f t="shared" si="85"/>
        <v>-0.25</v>
      </c>
      <c r="L437" s="438">
        <f t="shared" si="86"/>
        <v>-2.780269058295957</v>
      </c>
      <c r="M437" s="318"/>
    </row>
    <row r="438" spans="2:13" s="318" customFormat="1" ht="14.25" customHeight="1">
      <c r="B438" s="321" t="s">
        <v>359</v>
      </c>
      <c r="C438" s="324">
        <v>517</v>
      </c>
      <c r="D438" s="324">
        <v>1411</v>
      </c>
      <c r="E438" s="324">
        <v>647</v>
      </c>
      <c r="F438" s="324">
        <v>764</v>
      </c>
      <c r="G438" s="446">
        <v>520</v>
      </c>
      <c r="H438" s="446">
        <v>1436</v>
      </c>
      <c r="I438" s="442">
        <f t="shared" si="80"/>
        <v>-3</v>
      </c>
      <c r="J438" s="442">
        <f t="shared" si="81"/>
        <v>-25</v>
      </c>
      <c r="K438" s="438">
        <f t="shared" si="85"/>
        <v>-0.5769230769230802</v>
      </c>
      <c r="L438" s="438">
        <f t="shared" si="86"/>
        <v>-1.7409470752089078</v>
      </c>
      <c r="M438" s="306"/>
    </row>
    <row r="439" spans="2:12" s="306" customFormat="1" ht="14.25" customHeight="1">
      <c r="B439" s="321" t="s">
        <v>360</v>
      </c>
      <c r="C439" s="307">
        <v>443</v>
      </c>
      <c r="D439" s="307">
        <v>1235</v>
      </c>
      <c r="E439" s="307">
        <v>573</v>
      </c>
      <c r="F439" s="307">
        <v>662</v>
      </c>
      <c r="G439" s="445">
        <v>440</v>
      </c>
      <c r="H439" s="446">
        <v>1250</v>
      </c>
      <c r="I439" s="442">
        <f t="shared" si="80"/>
        <v>3</v>
      </c>
      <c r="J439" s="442">
        <f t="shared" si="81"/>
        <v>-15</v>
      </c>
      <c r="K439" s="438">
        <f t="shared" si="85"/>
        <v>0.681818181818187</v>
      </c>
      <c r="L439" s="438">
        <f t="shared" si="86"/>
        <v>-1.2000000000000028</v>
      </c>
    </row>
    <row r="440" spans="2:13" s="306" customFormat="1" ht="14.25" customHeight="1">
      <c r="B440" s="321" t="s">
        <v>361</v>
      </c>
      <c r="C440" s="307">
        <v>299</v>
      </c>
      <c r="D440" s="307">
        <v>822</v>
      </c>
      <c r="E440" s="307">
        <v>389</v>
      </c>
      <c r="F440" s="307">
        <v>433</v>
      </c>
      <c r="G440" s="445">
        <v>303</v>
      </c>
      <c r="H440" s="446">
        <v>836</v>
      </c>
      <c r="I440" s="442">
        <f t="shared" si="80"/>
        <v>-4</v>
      </c>
      <c r="J440" s="442">
        <f t="shared" si="81"/>
        <v>-14</v>
      </c>
      <c r="K440" s="438">
        <f t="shared" si="85"/>
        <v>-1.3201320132013308</v>
      </c>
      <c r="L440" s="438">
        <f t="shared" si="86"/>
        <v>-1.6746411483253638</v>
      </c>
      <c r="M440" s="318"/>
    </row>
    <row r="441" spans="1:12" s="306" customFormat="1" ht="14.25" customHeight="1">
      <c r="A441" s="318"/>
      <c r="B441" s="321" t="s">
        <v>362</v>
      </c>
      <c r="C441" s="324">
        <v>319</v>
      </c>
      <c r="D441" s="307">
        <v>939</v>
      </c>
      <c r="E441" s="324">
        <v>448</v>
      </c>
      <c r="F441" s="324">
        <v>491</v>
      </c>
      <c r="G441" s="446">
        <v>308</v>
      </c>
      <c r="H441" s="446">
        <v>924</v>
      </c>
      <c r="I441" s="442">
        <f t="shared" si="80"/>
        <v>11</v>
      </c>
      <c r="J441" s="442">
        <f t="shared" si="81"/>
        <v>15</v>
      </c>
      <c r="K441" s="438">
        <f t="shared" si="85"/>
        <v>3.5714285714285836</v>
      </c>
      <c r="L441" s="438">
        <f t="shared" si="86"/>
        <v>1.6233766233766147</v>
      </c>
    </row>
    <row r="442" spans="2:12" s="306" customFormat="1" ht="14.25" customHeight="1">
      <c r="B442" s="321" t="s">
        <v>363</v>
      </c>
      <c r="C442" s="307">
        <v>681</v>
      </c>
      <c r="D442" s="307">
        <v>1690</v>
      </c>
      <c r="E442" s="307">
        <v>813</v>
      </c>
      <c r="F442" s="307">
        <v>877</v>
      </c>
      <c r="G442" s="445">
        <v>679</v>
      </c>
      <c r="H442" s="446">
        <v>1711</v>
      </c>
      <c r="I442" s="442">
        <f t="shared" si="80"/>
        <v>2</v>
      </c>
      <c r="J442" s="442">
        <f t="shared" si="81"/>
        <v>-21</v>
      </c>
      <c r="K442" s="438">
        <f t="shared" si="85"/>
        <v>0.2945508100147265</v>
      </c>
      <c r="L442" s="438">
        <f t="shared" si="86"/>
        <v>-1.2273524254821808</v>
      </c>
    </row>
    <row r="443" spans="2:13" s="306" customFormat="1" ht="14.25" customHeight="1">
      <c r="B443" s="321" t="s">
        <v>364</v>
      </c>
      <c r="C443" s="307">
        <v>207</v>
      </c>
      <c r="D443" s="307">
        <v>471</v>
      </c>
      <c r="E443" s="307">
        <v>218</v>
      </c>
      <c r="F443" s="307">
        <v>253</v>
      </c>
      <c r="G443" s="445">
        <v>209</v>
      </c>
      <c r="H443" s="446">
        <v>494</v>
      </c>
      <c r="I443" s="442">
        <f t="shared" si="80"/>
        <v>-2</v>
      </c>
      <c r="J443" s="442">
        <f t="shared" si="81"/>
        <v>-23</v>
      </c>
      <c r="K443" s="438">
        <f t="shared" si="85"/>
        <v>-0.956937799043061</v>
      </c>
      <c r="L443" s="438">
        <f t="shared" si="86"/>
        <v>-4.655870445344135</v>
      </c>
      <c r="M443" s="318"/>
    </row>
    <row r="444" spans="2:12" s="306" customFormat="1" ht="14.25" customHeight="1">
      <c r="B444" s="321" t="s">
        <v>365</v>
      </c>
      <c r="C444" s="307">
        <v>49</v>
      </c>
      <c r="D444" s="307">
        <v>99</v>
      </c>
      <c r="E444" s="307">
        <v>48</v>
      </c>
      <c r="F444" s="307">
        <v>51</v>
      </c>
      <c r="G444" s="445">
        <v>50</v>
      </c>
      <c r="H444" s="446">
        <v>102</v>
      </c>
      <c r="I444" s="442">
        <f t="shared" si="80"/>
        <v>-1</v>
      </c>
      <c r="J444" s="442">
        <f t="shared" si="81"/>
        <v>-3</v>
      </c>
      <c r="K444" s="438">
        <f t="shared" si="85"/>
        <v>-2</v>
      </c>
      <c r="L444" s="438">
        <f t="shared" si="86"/>
        <v>-2.941176470588232</v>
      </c>
    </row>
    <row r="445" spans="2:12" s="306" customFormat="1" ht="14.25" customHeight="1">
      <c r="B445" s="321" t="s">
        <v>366</v>
      </c>
      <c r="C445" s="307">
        <v>311</v>
      </c>
      <c r="D445" s="307">
        <v>756</v>
      </c>
      <c r="E445" s="307">
        <v>345</v>
      </c>
      <c r="F445" s="307">
        <v>411</v>
      </c>
      <c r="G445" s="445">
        <v>309</v>
      </c>
      <c r="H445" s="446">
        <v>748</v>
      </c>
      <c r="I445" s="442">
        <f t="shared" si="80"/>
        <v>2</v>
      </c>
      <c r="J445" s="442">
        <f t="shared" si="81"/>
        <v>8</v>
      </c>
      <c r="K445" s="438">
        <f t="shared" si="85"/>
        <v>0.6472491909385099</v>
      </c>
      <c r="L445" s="438">
        <f t="shared" si="86"/>
        <v>1.069518716577548</v>
      </c>
    </row>
    <row r="446" spans="2:13" s="306" customFormat="1" ht="14.25" customHeight="1">
      <c r="B446" s="321" t="s">
        <v>367</v>
      </c>
      <c r="C446" s="307">
        <v>453</v>
      </c>
      <c r="D446" s="307">
        <v>1144</v>
      </c>
      <c r="E446" s="307">
        <v>546</v>
      </c>
      <c r="F446" s="307">
        <v>598</v>
      </c>
      <c r="G446" s="445">
        <v>449</v>
      </c>
      <c r="H446" s="446">
        <v>1122</v>
      </c>
      <c r="I446" s="442">
        <f t="shared" si="80"/>
        <v>4</v>
      </c>
      <c r="J446" s="442">
        <f t="shared" si="81"/>
        <v>22</v>
      </c>
      <c r="K446" s="438">
        <f t="shared" si="85"/>
        <v>0.8908685968819725</v>
      </c>
      <c r="L446" s="438">
        <f t="shared" si="86"/>
        <v>1.9607843137254832</v>
      </c>
      <c r="M446" s="318"/>
    </row>
    <row r="447" spans="2:12" s="306" customFormat="1" ht="14.25" customHeight="1">
      <c r="B447" s="321" t="s">
        <v>368</v>
      </c>
      <c r="C447" s="307">
        <v>355</v>
      </c>
      <c r="D447" s="307">
        <v>852</v>
      </c>
      <c r="E447" s="307">
        <v>418</v>
      </c>
      <c r="F447" s="307">
        <v>434</v>
      </c>
      <c r="G447" s="445">
        <v>335</v>
      </c>
      <c r="H447" s="446">
        <v>802</v>
      </c>
      <c r="I447" s="442">
        <f t="shared" si="80"/>
        <v>20</v>
      </c>
      <c r="J447" s="442">
        <f t="shared" si="81"/>
        <v>50</v>
      </c>
      <c r="K447" s="438">
        <f t="shared" si="85"/>
        <v>5.970149253731336</v>
      </c>
      <c r="L447" s="438">
        <f t="shared" si="86"/>
        <v>6.234413965087285</v>
      </c>
    </row>
    <row r="448" spans="2:12" s="306" customFormat="1" ht="14.25" customHeight="1">
      <c r="B448" s="321" t="s">
        <v>369</v>
      </c>
      <c r="C448" s="307">
        <v>111</v>
      </c>
      <c r="D448" s="307">
        <v>314</v>
      </c>
      <c r="E448" s="307">
        <v>143</v>
      </c>
      <c r="F448" s="307">
        <v>171</v>
      </c>
      <c r="G448" s="445">
        <v>111</v>
      </c>
      <c r="H448" s="446">
        <v>308</v>
      </c>
      <c r="I448" s="442">
        <f t="shared" si="80"/>
        <v>0</v>
      </c>
      <c r="J448" s="442">
        <f t="shared" si="81"/>
        <v>6</v>
      </c>
      <c r="K448" s="438">
        <f t="shared" si="85"/>
        <v>0</v>
      </c>
      <c r="L448" s="438">
        <f t="shared" si="86"/>
        <v>1.9480519480519405</v>
      </c>
    </row>
    <row r="449" spans="1:12" ht="14.25" customHeight="1">
      <c r="A449" s="314"/>
      <c r="B449" s="321" t="s">
        <v>370</v>
      </c>
      <c r="C449" s="316">
        <v>157</v>
      </c>
      <c r="D449" s="316">
        <v>503</v>
      </c>
      <c r="E449" s="316">
        <v>237</v>
      </c>
      <c r="F449" s="316">
        <v>266</v>
      </c>
      <c r="G449" s="443">
        <v>134</v>
      </c>
      <c r="H449" s="443">
        <v>431</v>
      </c>
      <c r="I449" s="442">
        <f t="shared" si="80"/>
        <v>23</v>
      </c>
      <c r="J449" s="442">
        <f t="shared" si="81"/>
        <v>72</v>
      </c>
      <c r="K449" s="464">
        <f t="shared" si="85"/>
        <v>17.16417910447761</v>
      </c>
      <c r="L449" s="464">
        <f t="shared" si="86"/>
        <v>16.705336426914158</v>
      </c>
    </row>
    <row r="450" spans="1:12" ht="14.25" customHeight="1">
      <c r="A450" s="306"/>
      <c r="B450" s="321" t="s">
        <v>371</v>
      </c>
      <c r="C450" s="307">
        <v>109</v>
      </c>
      <c r="D450" s="307">
        <v>360</v>
      </c>
      <c r="E450" s="307">
        <v>189</v>
      </c>
      <c r="F450" s="307">
        <v>171</v>
      </c>
      <c r="G450" s="445">
        <v>70</v>
      </c>
      <c r="H450" s="446">
        <v>232</v>
      </c>
      <c r="I450" s="442">
        <f t="shared" si="80"/>
        <v>39</v>
      </c>
      <c r="J450" s="442">
        <f t="shared" si="81"/>
        <v>128</v>
      </c>
      <c r="K450" s="438">
        <f t="shared" si="85"/>
        <v>55.71428571428572</v>
      </c>
      <c r="L450" s="438">
        <f t="shared" si="86"/>
        <v>55.17241379310346</v>
      </c>
    </row>
    <row r="451" spans="1:12" ht="14.25" customHeight="1">
      <c r="A451" s="318" t="s">
        <v>372</v>
      </c>
      <c r="B451" s="319"/>
      <c r="C451" s="404">
        <f aca="true" t="shared" si="87" ref="C451:H451">SUM(C452)</f>
        <v>266</v>
      </c>
      <c r="D451" s="404">
        <f t="shared" si="87"/>
        <v>490</v>
      </c>
      <c r="E451" s="404">
        <f t="shared" si="87"/>
        <v>224</v>
      </c>
      <c r="F451" s="404">
        <f t="shared" si="87"/>
        <v>266</v>
      </c>
      <c r="G451" s="447">
        <f t="shared" si="87"/>
        <v>268</v>
      </c>
      <c r="H451" s="447">
        <f t="shared" si="87"/>
        <v>508</v>
      </c>
      <c r="I451" s="441">
        <f t="shared" si="80"/>
        <v>-2</v>
      </c>
      <c r="J451" s="441">
        <f t="shared" si="81"/>
        <v>-18</v>
      </c>
      <c r="K451" s="439">
        <f t="shared" si="85"/>
        <v>-0.7462686567164241</v>
      </c>
      <c r="L451" s="439">
        <f t="shared" si="86"/>
        <v>-3.5433070866141776</v>
      </c>
    </row>
    <row r="452" spans="1:12" ht="14.25" customHeight="1">
      <c r="A452" s="306"/>
      <c r="B452" s="321" t="s">
        <v>373</v>
      </c>
      <c r="C452" s="307">
        <v>266</v>
      </c>
      <c r="D452" s="307">
        <v>490</v>
      </c>
      <c r="E452" s="307">
        <v>224</v>
      </c>
      <c r="F452" s="307">
        <v>266</v>
      </c>
      <c r="G452" s="445">
        <v>268</v>
      </c>
      <c r="H452" s="446">
        <v>508</v>
      </c>
      <c r="I452" s="442">
        <f t="shared" si="80"/>
        <v>-2</v>
      </c>
      <c r="J452" s="442">
        <f t="shared" si="81"/>
        <v>-18</v>
      </c>
      <c r="K452" s="438">
        <f t="shared" si="85"/>
        <v>-0.7462686567164241</v>
      </c>
      <c r="L452" s="438">
        <f t="shared" si="86"/>
        <v>-3.5433070866141776</v>
      </c>
    </row>
    <row r="453" spans="1:12" ht="14.25" customHeight="1">
      <c r="A453" s="318" t="s">
        <v>374</v>
      </c>
      <c r="B453" s="319"/>
      <c r="C453" s="404">
        <f aca="true" t="shared" si="88" ref="C453:H453">SUM(C454)</f>
        <v>558</v>
      </c>
      <c r="D453" s="404">
        <f t="shared" si="88"/>
        <v>1249</v>
      </c>
      <c r="E453" s="404">
        <f t="shared" si="88"/>
        <v>569</v>
      </c>
      <c r="F453" s="404">
        <f t="shared" si="88"/>
        <v>680</v>
      </c>
      <c r="G453" s="447">
        <f t="shared" si="88"/>
        <v>567</v>
      </c>
      <c r="H453" s="447">
        <f t="shared" si="88"/>
        <v>1289</v>
      </c>
      <c r="I453" s="441">
        <f t="shared" si="80"/>
        <v>-9</v>
      </c>
      <c r="J453" s="441">
        <f t="shared" si="81"/>
        <v>-40</v>
      </c>
      <c r="K453" s="439">
        <f t="shared" si="85"/>
        <v>-1.5873015873015959</v>
      </c>
      <c r="L453" s="439">
        <f t="shared" si="86"/>
        <v>-3.1031807602792867</v>
      </c>
    </row>
    <row r="454" spans="1:12" ht="14.25" customHeight="1">
      <c r="A454" s="306"/>
      <c r="B454" s="321" t="s">
        <v>375</v>
      </c>
      <c r="C454" s="307">
        <v>558</v>
      </c>
      <c r="D454" s="307">
        <v>1249</v>
      </c>
      <c r="E454" s="307">
        <v>569</v>
      </c>
      <c r="F454" s="307">
        <v>680</v>
      </c>
      <c r="G454" s="445">
        <v>567</v>
      </c>
      <c r="H454" s="446">
        <v>1289</v>
      </c>
      <c r="I454" s="442">
        <f t="shared" si="80"/>
        <v>-9</v>
      </c>
      <c r="J454" s="442">
        <f t="shared" si="81"/>
        <v>-40</v>
      </c>
      <c r="K454" s="438">
        <f t="shared" si="85"/>
        <v>-1.5873015873015959</v>
      </c>
      <c r="L454" s="438">
        <f t="shared" si="86"/>
        <v>-3.1031807602792867</v>
      </c>
    </row>
    <row r="455" spans="1:12" ht="14.25" customHeight="1">
      <c r="A455" s="318" t="s">
        <v>376</v>
      </c>
      <c r="B455" s="319"/>
      <c r="C455" s="404">
        <f aca="true" t="shared" si="89" ref="C455:H455">SUM(C456:C457)</f>
        <v>4570</v>
      </c>
      <c r="D455" s="404">
        <f t="shared" si="89"/>
        <v>10791</v>
      </c>
      <c r="E455" s="404">
        <f t="shared" si="89"/>
        <v>5170</v>
      </c>
      <c r="F455" s="404">
        <f t="shared" si="89"/>
        <v>5621</v>
      </c>
      <c r="G455" s="447">
        <f t="shared" si="89"/>
        <v>4534</v>
      </c>
      <c r="H455" s="447">
        <f t="shared" si="89"/>
        <v>10857</v>
      </c>
      <c r="I455" s="441">
        <f t="shared" si="80"/>
        <v>36</v>
      </c>
      <c r="J455" s="441">
        <f t="shared" si="81"/>
        <v>-66</v>
      </c>
      <c r="K455" s="439">
        <f t="shared" si="85"/>
        <v>0.7940008822232159</v>
      </c>
      <c r="L455" s="439">
        <f t="shared" si="86"/>
        <v>-0.6079027355623055</v>
      </c>
    </row>
    <row r="456" spans="1:12" ht="14.25" customHeight="1">
      <c r="A456" s="306"/>
      <c r="B456" s="321" t="s">
        <v>377</v>
      </c>
      <c r="C456" s="307">
        <v>995</v>
      </c>
      <c r="D456" s="307">
        <v>2362</v>
      </c>
      <c r="E456" s="307">
        <v>1092</v>
      </c>
      <c r="F456" s="307">
        <v>1270</v>
      </c>
      <c r="G456" s="445">
        <v>985</v>
      </c>
      <c r="H456" s="446">
        <v>2389</v>
      </c>
      <c r="I456" s="442">
        <f t="shared" si="80"/>
        <v>10</v>
      </c>
      <c r="J456" s="442">
        <f t="shared" si="81"/>
        <v>-27</v>
      </c>
      <c r="K456" s="438">
        <f t="shared" si="85"/>
        <v>1.015228426395936</v>
      </c>
      <c r="L456" s="438">
        <f t="shared" si="86"/>
        <v>-1.130179991628296</v>
      </c>
    </row>
    <row r="457" spans="1:12" ht="14.25" customHeight="1">
      <c r="A457" s="306"/>
      <c r="B457" s="321" t="s">
        <v>378</v>
      </c>
      <c r="C457" s="307">
        <v>3575</v>
      </c>
      <c r="D457" s="307">
        <v>8429</v>
      </c>
      <c r="E457" s="307">
        <v>4078</v>
      </c>
      <c r="F457" s="307">
        <v>4351</v>
      </c>
      <c r="G457" s="445">
        <v>3549</v>
      </c>
      <c r="H457" s="446">
        <v>8468</v>
      </c>
      <c r="I457" s="442">
        <f t="shared" si="80"/>
        <v>26</v>
      </c>
      <c r="J457" s="442">
        <f t="shared" si="81"/>
        <v>-39</v>
      </c>
      <c r="K457" s="438">
        <f t="shared" si="85"/>
        <v>0.73260073260073</v>
      </c>
      <c r="L457" s="438">
        <f t="shared" si="86"/>
        <v>-0.46055739253661443</v>
      </c>
    </row>
    <row r="458" spans="1:12" ht="14.25" customHeight="1">
      <c r="A458" s="318" t="s">
        <v>379</v>
      </c>
      <c r="B458" s="319"/>
      <c r="C458" s="404">
        <f aca="true" t="shared" si="90" ref="C458:H458">SUM(C459:C465)</f>
        <v>5339</v>
      </c>
      <c r="D458" s="404">
        <f t="shared" si="90"/>
        <v>13849</v>
      </c>
      <c r="E458" s="404">
        <f t="shared" si="90"/>
        <v>6716</v>
      </c>
      <c r="F458" s="404">
        <f t="shared" si="90"/>
        <v>7133</v>
      </c>
      <c r="G458" s="447">
        <f t="shared" si="90"/>
        <v>5323</v>
      </c>
      <c r="H458" s="447">
        <f t="shared" si="90"/>
        <v>13995</v>
      </c>
      <c r="I458" s="441">
        <f t="shared" si="80"/>
        <v>16</v>
      </c>
      <c r="J458" s="441">
        <f t="shared" si="81"/>
        <v>-146</v>
      </c>
      <c r="K458" s="439">
        <f t="shared" si="85"/>
        <v>0.3005823783580581</v>
      </c>
      <c r="L458" s="439">
        <f t="shared" si="86"/>
        <v>-1.0432297249017495</v>
      </c>
    </row>
    <row r="459" spans="1:12" ht="14.25" customHeight="1">
      <c r="A459" s="306"/>
      <c r="B459" s="321" t="s">
        <v>380</v>
      </c>
      <c r="C459" s="324">
        <v>184</v>
      </c>
      <c r="D459" s="307">
        <v>432</v>
      </c>
      <c r="E459" s="324">
        <v>219</v>
      </c>
      <c r="F459" s="324">
        <v>213</v>
      </c>
      <c r="G459" s="446">
        <v>184</v>
      </c>
      <c r="H459" s="446">
        <v>444</v>
      </c>
      <c r="I459" s="442">
        <f t="shared" si="80"/>
        <v>0</v>
      </c>
      <c r="J459" s="442">
        <f t="shared" si="81"/>
        <v>-12</v>
      </c>
      <c r="K459" s="438">
        <f t="shared" si="85"/>
        <v>0</v>
      </c>
      <c r="L459" s="438">
        <f t="shared" si="86"/>
        <v>-2.7027027027026946</v>
      </c>
    </row>
    <row r="460" spans="1:12" ht="14.25" customHeight="1">
      <c r="A460" s="306"/>
      <c r="B460" s="321" t="s">
        <v>381</v>
      </c>
      <c r="C460" s="307">
        <v>2921</v>
      </c>
      <c r="D460" s="307">
        <v>7272</v>
      </c>
      <c r="E460" s="307">
        <v>3500</v>
      </c>
      <c r="F460" s="307">
        <v>3772</v>
      </c>
      <c r="G460" s="445">
        <v>2883</v>
      </c>
      <c r="H460" s="446">
        <v>7283</v>
      </c>
      <c r="I460" s="442">
        <f t="shared" si="80"/>
        <v>38</v>
      </c>
      <c r="J460" s="442">
        <f t="shared" si="81"/>
        <v>-11</v>
      </c>
      <c r="K460" s="438">
        <f t="shared" si="85"/>
        <v>1.3180714533472155</v>
      </c>
      <c r="L460" s="438">
        <f t="shared" si="86"/>
        <v>-0.15103666071674127</v>
      </c>
    </row>
    <row r="461" spans="1:12" ht="14.25" customHeight="1">
      <c r="A461" s="306"/>
      <c r="B461" s="321" t="s">
        <v>382</v>
      </c>
      <c r="C461" s="307">
        <v>273</v>
      </c>
      <c r="D461" s="307">
        <v>586</v>
      </c>
      <c r="E461" s="307">
        <v>274</v>
      </c>
      <c r="F461" s="307">
        <v>312</v>
      </c>
      <c r="G461" s="445">
        <v>279</v>
      </c>
      <c r="H461" s="446">
        <v>604</v>
      </c>
      <c r="I461" s="442">
        <f t="shared" si="80"/>
        <v>-6</v>
      </c>
      <c r="J461" s="442">
        <f t="shared" si="81"/>
        <v>-18</v>
      </c>
      <c r="K461" s="438">
        <f t="shared" si="85"/>
        <v>-2.1505376344086073</v>
      </c>
      <c r="L461" s="438">
        <f t="shared" si="86"/>
        <v>-2.9801324503311264</v>
      </c>
    </row>
    <row r="462" spans="1:12" ht="14.25" customHeight="1">
      <c r="A462" s="306"/>
      <c r="B462" s="321" t="s">
        <v>383</v>
      </c>
      <c r="C462" s="307">
        <v>714</v>
      </c>
      <c r="D462" s="307">
        <v>1665</v>
      </c>
      <c r="E462" s="307">
        <v>776</v>
      </c>
      <c r="F462" s="307">
        <v>889</v>
      </c>
      <c r="G462" s="445">
        <v>712</v>
      </c>
      <c r="H462" s="446">
        <v>1687</v>
      </c>
      <c r="I462" s="442">
        <f t="shared" si="80"/>
        <v>2</v>
      </c>
      <c r="J462" s="442">
        <f t="shared" si="81"/>
        <v>-22</v>
      </c>
      <c r="K462" s="438">
        <f t="shared" si="85"/>
        <v>0.28089887640450684</v>
      </c>
      <c r="L462" s="438">
        <f t="shared" si="86"/>
        <v>-1.304090100770594</v>
      </c>
    </row>
    <row r="463" spans="1:12" ht="14.25" customHeight="1">
      <c r="A463" s="306"/>
      <c r="B463" s="321" t="s">
        <v>384</v>
      </c>
      <c r="C463" s="307">
        <v>508</v>
      </c>
      <c r="D463" s="307">
        <v>1605</v>
      </c>
      <c r="E463" s="307">
        <v>805</v>
      </c>
      <c r="F463" s="307">
        <v>800</v>
      </c>
      <c r="G463" s="445">
        <v>518</v>
      </c>
      <c r="H463" s="446">
        <v>1630</v>
      </c>
      <c r="I463" s="442">
        <f t="shared" si="80"/>
        <v>-10</v>
      </c>
      <c r="J463" s="442">
        <f t="shared" si="81"/>
        <v>-25</v>
      </c>
      <c r="K463" s="438">
        <f t="shared" si="85"/>
        <v>-1.9305019305019329</v>
      </c>
      <c r="L463" s="438">
        <f t="shared" si="86"/>
        <v>-1.5337423312883516</v>
      </c>
    </row>
    <row r="464" spans="1:12" ht="14.25" customHeight="1">
      <c r="A464" s="306"/>
      <c r="B464" s="321" t="s">
        <v>385</v>
      </c>
      <c r="C464" s="307">
        <v>455</v>
      </c>
      <c r="D464" s="307">
        <v>1456</v>
      </c>
      <c r="E464" s="307">
        <v>731</v>
      </c>
      <c r="F464" s="307">
        <v>725</v>
      </c>
      <c r="G464" s="445">
        <v>462</v>
      </c>
      <c r="H464" s="446">
        <v>1493</v>
      </c>
      <c r="I464" s="442">
        <f t="shared" si="80"/>
        <v>-7</v>
      </c>
      <c r="J464" s="442">
        <f t="shared" si="81"/>
        <v>-37</v>
      </c>
      <c r="K464" s="438">
        <f t="shared" si="85"/>
        <v>-1.5151515151515156</v>
      </c>
      <c r="L464" s="438">
        <f t="shared" si="86"/>
        <v>-2.4782317481580662</v>
      </c>
    </row>
    <row r="465" spans="1:12" ht="14.25" customHeight="1">
      <c r="A465" s="306"/>
      <c r="B465" s="321" t="s">
        <v>386</v>
      </c>
      <c r="C465" s="307">
        <v>284</v>
      </c>
      <c r="D465" s="307">
        <v>833</v>
      </c>
      <c r="E465" s="307">
        <v>411</v>
      </c>
      <c r="F465" s="307">
        <v>422</v>
      </c>
      <c r="G465" s="445">
        <v>285</v>
      </c>
      <c r="H465" s="446">
        <v>854</v>
      </c>
      <c r="I465" s="442">
        <f t="shared" si="80"/>
        <v>-1</v>
      </c>
      <c r="J465" s="442">
        <f t="shared" si="81"/>
        <v>-21</v>
      </c>
      <c r="K465" s="438">
        <f t="shared" si="85"/>
        <v>-0.3508771929824519</v>
      </c>
      <c r="L465" s="438">
        <f t="shared" si="86"/>
        <v>-2.4590163934426243</v>
      </c>
    </row>
    <row r="466" spans="1:12" s="465" customFormat="1" ht="14.25" customHeight="1">
      <c r="A466" s="402" t="s">
        <v>730</v>
      </c>
      <c r="B466" s="402"/>
      <c r="C466" s="404">
        <f aca="true" t="shared" si="91" ref="C466:H466">SUM(C467:C471,C482:C494)</f>
        <v>577</v>
      </c>
      <c r="D466" s="404">
        <f t="shared" si="91"/>
        <v>1626</v>
      </c>
      <c r="E466" s="404">
        <f t="shared" si="91"/>
        <v>788</v>
      </c>
      <c r="F466" s="404">
        <f t="shared" si="91"/>
        <v>838</v>
      </c>
      <c r="G466" s="444">
        <f t="shared" si="91"/>
        <v>565</v>
      </c>
      <c r="H466" s="444">
        <f t="shared" si="91"/>
        <v>1661</v>
      </c>
      <c r="I466" s="441">
        <f aca="true" t="shared" si="92" ref="I466:I471">C466-G466</f>
        <v>12</v>
      </c>
      <c r="J466" s="441">
        <f aca="true" t="shared" si="93" ref="J466:J471">D466-H466</f>
        <v>-35</v>
      </c>
      <c r="K466" s="439">
        <f t="shared" si="85"/>
        <v>2.1238938053097343</v>
      </c>
      <c r="L466" s="439">
        <f t="shared" si="86"/>
        <v>-2.107164358819986</v>
      </c>
    </row>
    <row r="467" spans="1:12" ht="14.25" customHeight="1">
      <c r="A467" s="306"/>
      <c r="B467" s="380" t="s">
        <v>695</v>
      </c>
      <c r="C467" s="307">
        <v>49</v>
      </c>
      <c r="D467" s="307">
        <v>157</v>
      </c>
      <c r="E467" s="307">
        <v>74</v>
      </c>
      <c r="F467" s="307">
        <v>83</v>
      </c>
      <c r="G467" s="443">
        <v>46</v>
      </c>
      <c r="H467" s="443">
        <v>157</v>
      </c>
      <c r="I467" s="442">
        <f t="shared" si="92"/>
        <v>3</v>
      </c>
      <c r="J467" s="442">
        <f t="shared" si="93"/>
        <v>0</v>
      </c>
      <c r="K467" s="438">
        <f t="shared" si="85"/>
        <v>6.521739130434796</v>
      </c>
      <c r="L467" s="438">
        <f t="shared" si="86"/>
        <v>0</v>
      </c>
    </row>
    <row r="468" spans="1:12" ht="14.25" customHeight="1">
      <c r="A468" s="306"/>
      <c r="B468" s="380" t="s">
        <v>696</v>
      </c>
      <c r="C468" s="307">
        <v>74</v>
      </c>
      <c r="D468" s="307">
        <v>226</v>
      </c>
      <c r="E468" s="307">
        <v>119</v>
      </c>
      <c r="F468" s="307">
        <v>107</v>
      </c>
      <c r="G468" s="443">
        <v>72</v>
      </c>
      <c r="H468" s="443">
        <v>225</v>
      </c>
      <c r="I468" s="442">
        <f t="shared" si="92"/>
        <v>2</v>
      </c>
      <c r="J468" s="442">
        <f t="shared" si="93"/>
        <v>1</v>
      </c>
      <c r="K468" s="438">
        <f t="shared" si="85"/>
        <v>2.7777777777777715</v>
      </c>
      <c r="L468" s="438">
        <f t="shared" si="86"/>
        <v>0.44444444444444287</v>
      </c>
    </row>
    <row r="469" spans="1:12" ht="14.25" customHeight="1">
      <c r="A469" s="306"/>
      <c r="B469" s="380" t="s">
        <v>697</v>
      </c>
      <c r="C469" s="307">
        <v>60</v>
      </c>
      <c r="D469" s="307">
        <v>166</v>
      </c>
      <c r="E469" s="307">
        <v>77</v>
      </c>
      <c r="F469" s="307">
        <v>89</v>
      </c>
      <c r="G469" s="443">
        <v>58</v>
      </c>
      <c r="H469" s="443">
        <v>164</v>
      </c>
      <c r="I469" s="442">
        <f t="shared" si="92"/>
        <v>2</v>
      </c>
      <c r="J469" s="442">
        <f t="shared" si="93"/>
        <v>2</v>
      </c>
      <c r="K469" s="438">
        <f t="shared" si="85"/>
        <v>3.448275862068968</v>
      </c>
      <c r="L469" s="438">
        <f t="shared" si="86"/>
        <v>1.2195121951219505</v>
      </c>
    </row>
    <row r="470" spans="1:12" ht="14.25" customHeight="1">
      <c r="A470" s="306"/>
      <c r="B470" s="380" t="s">
        <v>698</v>
      </c>
      <c r="C470" s="307">
        <v>143</v>
      </c>
      <c r="D470" s="307">
        <v>401</v>
      </c>
      <c r="E470" s="307">
        <v>185</v>
      </c>
      <c r="F470" s="307">
        <v>216</v>
      </c>
      <c r="G470" s="443">
        <v>140</v>
      </c>
      <c r="H470" s="443">
        <v>409</v>
      </c>
      <c r="I470" s="442">
        <f t="shared" si="92"/>
        <v>3</v>
      </c>
      <c r="J470" s="442">
        <f t="shared" si="93"/>
        <v>-8</v>
      </c>
      <c r="K470" s="438">
        <f t="shared" si="85"/>
        <v>2.142857142857139</v>
      </c>
      <c r="L470" s="438">
        <f t="shared" si="86"/>
        <v>-1.9559902200489034</v>
      </c>
    </row>
    <row r="471" spans="1:12" ht="14.25" customHeight="1">
      <c r="A471" s="306"/>
      <c r="B471" s="380" t="s">
        <v>699</v>
      </c>
      <c r="C471" s="307">
        <v>36</v>
      </c>
      <c r="D471" s="307">
        <v>90</v>
      </c>
      <c r="E471" s="307">
        <v>42</v>
      </c>
      <c r="F471" s="307">
        <v>48</v>
      </c>
      <c r="G471" s="443">
        <v>35</v>
      </c>
      <c r="H471" s="443">
        <v>90</v>
      </c>
      <c r="I471" s="442">
        <f t="shared" si="92"/>
        <v>1</v>
      </c>
      <c r="J471" s="442">
        <f t="shared" si="93"/>
        <v>0</v>
      </c>
      <c r="K471" s="438">
        <f t="shared" si="85"/>
        <v>2.857142857142847</v>
      </c>
      <c r="L471" s="438">
        <f t="shared" si="86"/>
        <v>0</v>
      </c>
    </row>
    <row r="472" spans="1:12" ht="3.75" customHeight="1">
      <c r="A472" s="327"/>
      <c r="B472" s="328"/>
      <c r="C472" s="502"/>
      <c r="D472" s="337"/>
      <c r="E472" s="327"/>
      <c r="F472" s="327"/>
      <c r="G472" s="327"/>
      <c r="H472" s="329"/>
      <c r="I472" s="352"/>
      <c r="J472" s="352"/>
      <c r="K472" s="364"/>
      <c r="L472" s="364"/>
    </row>
    <row r="473" spans="1:12" ht="3.75" customHeight="1">
      <c r="A473" s="343"/>
      <c r="B473" s="344"/>
      <c r="C473" s="433"/>
      <c r="D473" s="433"/>
      <c r="E473" s="343"/>
      <c r="F473" s="343"/>
      <c r="G473" s="343"/>
      <c r="H473" s="345"/>
      <c r="I473" s="355"/>
      <c r="J473" s="355"/>
      <c r="K473" s="369"/>
      <c r="L473" s="369"/>
    </row>
    <row r="474" spans="1:12" ht="12">
      <c r="A474" s="314" t="s">
        <v>847</v>
      </c>
      <c r="B474" s="314"/>
      <c r="C474" s="316"/>
      <c r="D474" s="316"/>
      <c r="E474" s="307"/>
      <c r="F474" s="307"/>
      <c r="G474" s="307"/>
      <c r="H474" s="324"/>
      <c r="I474" s="346"/>
      <c r="J474" s="346"/>
      <c r="K474" s="363"/>
      <c r="L474" s="363"/>
    </row>
    <row r="475" spans="1:12" ht="18" customHeight="1">
      <c r="A475" s="332" t="s">
        <v>142</v>
      </c>
      <c r="B475" s="379"/>
      <c r="C475" s="379"/>
      <c r="D475" s="379"/>
      <c r="E475" s="379"/>
      <c r="F475" s="379"/>
      <c r="G475" s="379"/>
      <c r="H475" s="379"/>
      <c r="I475" s="379"/>
      <c r="J475" s="379"/>
      <c r="K475" s="379"/>
      <c r="L475" s="379"/>
    </row>
    <row r="476" spans="1:12" ht="12">
      <c r="A476" s="314"/>
      <c r="B476" s="314"/>
      <c r="C476" s="316"/>
      <c r="D476" s="316"/>
      <c r="E476" s="307"/>
      <c r="F476" s="307"/>
      <c r="G476" s="307"/>
      <c r="H476" s="324"/>
      <c r="I476" s="346"/>
      <c r="J476" s="346"/>
      <c r="K476" s="363"/>
      <c r="L476" s="363"/>
    </row>
    <row r="477" spans="1:12" ht="16.5" customHeight="1">
      <c r="A477" s="306"/>
      <c r="B477" s="434"/>
      <c r="C477" s="307"/>
      <c r="D477" s="307"/>
      <c r="E477" s="307"/>
      <c r="F477" s="307"/>
      <c r="G477" s="406"/>
      <c r="H477" s="406"/>
      <c r="I477" s="406"/>
      <c r="J477" s="406"/>
      <c r="K477" s="406"/>
      <c r="L477" s="358" t="s">
        <v>752</v>
      </c>
    </row>
    <row r="478" spans="1:12" ht="3.75" customHeight="1">
      <c r="A478" s="306"/>
      <c r="B478" s="435"/>
      <c r="C478" s="307"/>
      <c r="D478" s="307"/>
      <c r="E478" s="307"/>
      <c r="F478" s="307"/>
      <c r="G478" s="406"/>
      <c r="H478" s="406"/>
      <c r="I478" s="406"/>
      <c r="J478" s="406"/>
      <c r="K478" s="406"/>
      <c r="L478" s="358"/>
    </row>
    <row r="479" spans="1:12" ht="19.5" customHeight="1">
      <c r="A479" s="308"/>
      <c r="B479" s="309" t="s">
        <v>39</v>
      </c>
      <c r="C479" s="562" t="s">
        <v>753</v>
      </c>
      <c r="D479" s="562"/>
      <c r="E479" s="562"/>
      <c r="F479" s="563"/>
      <c r="G479" s="564">
        <v>17</v>
      </c>
      <c r="H479" s="565"/>
      <c r="I479" s="566" t="s">
        <v>40</v>
      </c>
      <c r="J479" s="566"/>
      <c r="K479" s="567" t="s">
        <v>675</v>
      </c>
      <c r="L479" s="568"/>
    </row>
    <row r="480" spans="1:12" ht="19.5" customHeight="1">
      <c r="A480" s="310" t="s">
        <v>41</v>
      </c>
      <c r="B480" s="311"/>
      <c r="C480" s="312" t="s">
        <v>42</v>
      </c>
      <c r="D480" s="313" t="s">
        <v>0</v>
      </c>
      <c r="E480" s="312" t="s">
        <v>43</v>
      </c>
      <c r="F480" s="312" t="s">
        <v>44</v>
      </c>
      <c r="G480" s="312" t="s">
        <v>42</v>
      </c>
      <c r="H480" s="313" t="s">
        <v>0</v>
      </c>
      <c r="I480" s="350" t="s">
        <v>42</v>
      </c>
      <c r="J480" s="350" t="s">
        <v>0</v>
      </c>
      <c r="K480" s="360" t="s">
        <v>42</v>
      </c>
      <c r="L480" s="361" t="s">
        <v>0</v>
      </c>
    </row>
    <row r="481" spans="1:12" ht="3.75" customHeight="1">
      <c r="A481" s="384"/>
      <c r="B481" s="385"/>
      <c r="C481" s="386"/>
      <c r="D481" s="386"/>
      <c r="E481" s="386"/>
      <c r="F481" s="386"/>
      <c r="G481" s="386"/>
      <c r="H481" s="386"/>
      <c r="I481" s="387"/>
      <c r="J481" s="387"/>
      <c r="K481" s="388"/>
      <c r="L481" s="388"/>
    </row>
    <row r="482" spans="1:12" ht="14.25" customHeight="1">
      <c r="A482" s="306"/>
      <c r="B482" s="380" t="s">
        <v>700</v>
      </c>
      <c r="C482" s="307">
        <v>4</v>
      </c>
      <c r="D482" s="307">
        <v>13</v>
      </c>
      <c r="E482" s="307">
        <v>7</v>
      </c>
      <c r="F482" s="307">
        <v>6</v>
      </c>
      <c r="G482" s="443">
        <v>3</v>
      </c>
      <c r="H482" s="443">
        <v>12</v>
      </c>
      <c r="I482" s="443">
        <f>C482-G482</f>
        <v>1</v>
      </c>
      <c r="J482" s="443">
        <f>D482-H482</f>
        <v>1</v>
      </c>
      <c r="K482" s="440">
        <f aca="true" t="shared" si="94" ref="K482:K505">C482/G482*100-100</f>
        <v>33.333333333333314</v>
      </c>
      <c r="L482" s="440">
        <f aca="true" t="shared" si="95" ref="L482:L505">D482/H482*100-100</f>
        <v>8.333333333333329</v>
      </c>
    </row>
    <row r="483" spans="1:12" ht="14.25" customHeight="1">
      <c r="A483" s="306"/>
      <c r="B483" s="381" t="s">
        <v>701</v>
      </c>
      <c r="C483" s="307">
        <v>18</v>
      </c>
      <c r="D483" s="307">
        <v>48</v>
      </c>
      <c r="E483" s="307">
        <v>22</v>
      </c>
      <c r="F483" s="307">
        <v>26</v>
      </c>
      <c r="G483" s="443">
        <v>18</v>
      </c>
      <c r="H483" s="443">
        <v>49</v>
      </c>
      <c r="I483" s="443">
        <f aca="true" t="shared" si="96" ref="I483:I505">C483-G483</f>
        <v>0</v>
      </c>
      <c r="J483" s="443">
        <f aca="true" t="shared" si="97" ref="J483:J505">D483-H483</f>
        <v>-1</v>
      </c>
      <c r="K483" s="440">
        <f t="shared" si="94"/>
        <v>0</v>
      </c>
      <c r="L483" s="440">
        <f t="shared" si="95"/>
        <v>-2.040816326530617</v>
      </c>
    </row>
    <row r="484" spans="1:12" ht="14.25" customHeight="1">
      <c r="A484" s="318"/>
      <c r="B484" s="380" t="s">
        <v>702</v>
      </c>
      <c r="C484" s="324">
        <v>30</v>
      </c>
      <c r="D484" s="307">
        <v>76</v>
      </c>
      <c r="E484" s="324">
        <v>41</v>
      </c>
      <c r="F484" s="324">
        <v>35</v>
      </c>
      <c r="G484" s="443">
        <v>29</v>
      </c>
      <c r="H484" s="443">
        <v>80</v>
      </c>
      <c r="I484" s="443">
        <f t="shared" si="96"/>
        <v>1</v>
      </c>
      <c r="J484" s="443">
        <f t="shared" si="97"/>
        <v>-4</v>
      </c>
      <c r="K484" s="440">
        <f t="shared" si="94"/>
        <v>3.448275862068968</v>
      </c>
      <c r="L484" s="440">
        <f t="shared" si="95"/>
        <v>-5</v>
      </c>
    </row>
    <row r="485" spans="1:12" ht="14.25" customHeight="1">
      <c r="A485" s="306"/>
      <c r="B485" s="380" t="s">
        <v>703</v>
      </c>
      <c r="C485" s="307">
        <v>46</v>
      </c>
      <c r="D485" s="307">
        <v>135</v>
      </c>
      <c r="E485" s="307">
        <v>68</v>
      </c>
      <c r="F485" s="307">
        <v>67</v>
      </c>
      <c r="G485" s="443">
        <v>45</v>
      </c>
      <c r="H485" s="443">
        <v>143</v>
      </c>
      <c r="I485" s="443">
        <f t="shared" si="96"/>
        <v>1</v>
      </c>
      <c r="J485" s="443">
        <f t="shared" si="97"/>
        <v>-8</v>
      </c>
      <c r="K485" s="440">
        <f t="shared" si="94"/>
        <v>2.2222222222222143</v>
      </c>
      <c r="L485" s="440">
        <f t="shared" si="95"/>
        <v>-5.5944055944056</v>
      </c>
    </row>
    <row r="486" spans="1:12" ht="14.25" customHeight="1">
      <c r="A486" s="318"/>
      <c r="B486" s="380" t="s">
        <v>704</v>
      </c>
      <c r="C486" s="307">
        <v>18</v>
      </c>
      <c r="D486" s="307">
        <v>57</v>
      </c>
      <c r="E486" s="307">
        <v>25</v>
      </c>
      <c r="F486" s="307">
        <v>32</v>
      </c>
      <c r="G486" s="443">
        <v>17</v>
      </c>
      <c r="H486" s="443">
        <v>59</v>
      </c>
      <c r="I486" s="443">
        <f t="shared" si="96"/>
        <v>1</v>
      </c>
      <c r="J486" s="443">
        <f t="shared" si="97"/>
        <v>-2</v>
      </c>
      <c r="K486" s="440">
        <f t="shared" si="94"/>
        <v>5.882352941176478</v>
      </c>
      <c r="L486" s="440">
        <f t="shared" si="95"/>
        <v>-3.3898305084745743</v>
      </c>
    </row>
    <row r="487" spans="1:12" ht="14.25" customHeight="1">
      <c r="A487" s="306"/>
      <c r="B487" s="380" t="s">
        <v>705</v>
      </c>
      <c r="C487" s="307">
        <v>4</v>
      </c>
      <c r="D487" s="307">
        <v>8</v>
      </c>
      <c r="E487" s="307">
        <v>3</v>
      </c>
      <c r="F487" s="307">
        <v>5</v>
      </c>
      <c r="G487" s="443">
        <v>4</v>
      </c>
      <c r="H487" s="443">
        <v>8</v>
      </c>
      <c r="I487" s="443">
        <f t="shared" si="96"/>
        <v>0</v>
      </c>
      <c r="J487" s="443">
        <f t="shared" si="97"/>
        <v>0</v>
      </c>
      <c r="K487" s="440">
        <f t="shared" si="94"/>
        <v>0</v>
      </c>
      <c r="L487" s="440">
        <f t="shared" si="95"/>
        <v>0</v>
      </c>
    </row>
    <row r="488" spans="1:12" ht="14.25" customHeight="1">
      <c r="A488" s="306"/>
      <c r="B488" s="380" t="s">
        <v>706</v>
      </c>
      <c r="C488" s="307">
        <v>11</v>
      </c>
      <c r="D488" s="307">
        <v>35</v>
      </c>
      <c r="E488" s="307">
        <v>20</v>
      </c>
      <c r="F488" s="307">
        <v>15</v>
      </c>
      <c r="G488" s="443">
        <v>11</v>
      </c>
      <c r="H488" s="443">
        <v>35</v>
      </c>
      <c r="I488" s="443">
        <f t="shared" si="96"/>
        <v>0</v>
      </c>
      <c r="J488" s="443">
        <f t="shared" si="97"/>
        <v>0</v>
      </c>
      <c r="K488" s="440">
        <f t="shared" si="94"/>
        <v>0</v>
      </c>
      <c r="L488" s="440">
        <f t="shared" si="95"/>
        <v>0</v>
      </c>
    </row>
    <row r="489" spans="1:12" ht="14.25" customHeight="1">
      <c r="A489" s="306"/>
      <c r="B489" s="380" t="s">
        <v>707</v>
      </c>
      <c r="C489" s="307">
        <v>14</v>
      </c>
      <c r="D489" s="307">
        <v>41</v>
      </c>
      <c r="E489" s="307">
        <v>21</v>
      </c>
      <c r="F489" s="307">
        <v>20</v>
      </c>
      <c r="G489" s="443">
        <v>15</v>
      </c>
      <c r="H489" s="443">
        <v>41</v>
      </c>
      <c r="I489" s="443">
        <f t="shared" si="96"/>
        <v>-1</v>
      </c>
      <c r="J489" s="443">
        <f t="shared" si="97"/>
        <v>0</v>
      </c>
      <c r="K489" s="440">
        <f t="shared" si="94"/>
        <v>-6.666666666666671</v>
      </c>
      <c r="L489" s="440">
        <f t="shared" si="95"/>
        <v>0</v>
      </c>
    </row>
    <row r="490" spans="1:12" ht="14.25" customHeight="1">
      <c r="A490" s="306"/>
      <c r="B490" s="380" t="s">
        <v>708</v>
      </c>
      <c r="C490" s="307">
        <v>24</v>
      </c>
      <c r="D490" s="307">
        <v>47</v>
      </c>
      <c r="E490" s="307">
        <v>24</v>
      </c>
      <c r="F490" s="307">
        <v>23</v>
      </c>
      <c r="G490" s="443">
        <v>23</v>
      </c>
      <c r="H490" s="443">
        <v>51</v>
      </c>
      <c r="I490" s="443">
        <f t="shared" si="96"/>
        <v>1</v>
      </c>
      <c r="J490" s="443">
        <f t="shared" si="97"/>
        <v>-4</v>
      </c>
      <c r="K490" s="440">
        <f t="shared" si="94"/>
        <v>4.347826086956516</v>
      </c>
      <c r="L490" s="440">
        <f t="shared" si="95"/>
        <v>-7.843137254901961</v>
      </c>
    </row>
    <row r="491" spans="1:12" ht="14.25" customHeight="1">
      <c r="A491" s="306"/>
      <c r="B491" s="380" t="s">
        <v>709</v>
      </c>
      <c r="C491" s="307">
        <v>7</v>
      </c>
      <c r="D491" s="307">
        <v>27</v>
      </c>
      <c r="E491" s="307">
        <v>12</v>
      </c>
      <c r="F491" s="307">
        <v>15</v>
      </c>
      <c r="G491" s="443">
        <v>7</v>
      </c>
      <c r="H491" s="443">
        <v>24</v>
      </c>
      <c r="I491" s="443">
        <f t="shared" si="96"/>
        <v>0</v>
      </c>
      <c r="J491" s="443">
        <f t="shared" si="97"/>
        <v>3</v>
      </c>
      <c r="K491" s="440">
        <f t="shared" si="94"/>
        <v>0</v>
      </c>
      <c r="L491" s="440">
        <f t="shared" si="95"/>
        <v>12.5</v>
      </c>
    </row>
    <row r="492" spans="1:12" ht="14.25" customHeight="1">
      <c r="A492" s="306"/>
      <c r="B492" s="380" t="s">
        <v>710</v>
      </c>
      <c r="C492" s="307">
        <v>1</v>
      </c>
      <c r="D492" s="307">
        <v>4</v>
      </c>
      <c r="E492" s="307">
        <v>2</v>
      </c>
      <c r="F492" s="307">
        <v>2</v>
      </c>
      <c r="G492" s="443">
        <v>1</v>
      </c>
      <c r="H492" s="443">
        <v>8</v>
      </c>
      <c r="I492" s="443">
        <f t="shared" si="96"/>
        <v>0</v>
      </c>
      <c r="J492" s="443">
        <f t="shared" si="97"/>
        <v>-4</v>
      </c>
      <c r="K492" s="440">
        <f t="shared" si="94"/>
        <v>0</v>
      </c>
      <c r="L492" s="440">
        <f t="shared" si="95"/>
        <v>-50</v>
      </c>
    </row>
    <row r="493" spans="1:12" ht="14.25" customHeight="1">
      <c r="A493" s="306"/>
      <c r="B493" s="380" t="s">
        <v>711</v>
      </c>
      <c r="C493" s="307">
        <v>35</v>
      </c>
      <c r="D493" s="307">
        <v>92</v>
      </c>
      <c r="E493" s="307">
        <v>45</v>
      </c>
      <c r="F493" s="307">
        <v>47</v>
      </c>
      <c r="G493" s="443">
        <v>38</v>
      </c>
      <c r="H493" s="443">
        <v>102</v>
      </c>
      <c r="I493" s="443">
        <f t="shared" si="96"/>
        <v>-3</v>
      </c>
      <c r="J493" s="443">
        <f t="shared" si="97"/>
        <v>-10</v>
      </c>
      <c r="K493" s="440">
        <f t="shared" si="94"/>
        <v>-7.89473684210526</v>
      </c>
      <c r="L493" s="440">
        <f t="shared" si="95"/>
        <v>-9.803921568627445</v>
      </c>
    </row>
    <row r="494" spans="1:12" ht="14.25" customHeight="1">
      <c r="A494" s="306"/>
      <c r="B494" s="380" t="s">
        <v>712</v>
      </c>
      <c r="C494" s="307">
        <v>3</v>
      </c>
      <c r="D494" s="307">
        <v>3</v>
      </c>
      <c r="E494" s="307">
        <v>1</v>
      </c>
      <c r="F494" s="307">
        <v>2</v>
      </c>
      <c r="G494" s="443">
        <v>3</v>
      </c>
      <c r="H494" s="443">
        <v>4</v>
      </c>
      <c r="I494" s="443">
        <f t="shared" si="96"/>
        <v>0</v>
      </c>
      <c r="J494" s="443">
        <f t="shared" si="97"/>
        <v>-1</v>
      </c>
      <c r="K494" s="440">
        <f t="shared" si="94"/>
        <v>0</v>
      </c>
      <c r="L494" s="440">
        <f t="shared" si="95"/>
        <v>-25</v>
      </c>
    </row>
    <row r="495" spans="1:12" s="465" customFormat="1" ht="14.25" customHeight="1">
      <c r="A495" s="382" t="s">
        <v>723</v>
      </c>
      <c r="B495" s="405"/>
      <c r="C495" s="404">
        <f aca="true" t="shared" si="98" ref="C495:H495">SUM(C496:C505)</f>
        <v>459</v>
      </c>
      <c r="D495" s="404">
        <f t="shared" si="98"/>
        <v>1200</v>
      </c>
      <c r="E495" s="404">
        <f t="shared" si="98"/>
        <v>594</v>
      </c>
      <c r="F495" s="404">
        <f t="shared" si="98"/>
        <v>606</v>
      </c>
      <c r="G495" s="444">
        <f t="shared" si="98"/>
        <v>458</v>
      </c>
      <c r="H495" s="444">
        <f t="shared" si="98"/>
        <v>1226</v>
      </c>
      <c r="I495" s="444">
        <f t="shared" si="96"/>
        <v>1</v>
      </c>
      <c r="J495" s="444">
        <f t="shared" si="97"/>
        <v>-26</v>
      </c>
      <c r="K495" s="466">
        <f t="shared" si="94"/>
        <v>0.2183406113537103</v>
      </c>
      <c r="L495" s="466">
        <f t="shared" si="95"/>
        <v>-2.1207177814029308</v>
      </c>
    </row>
    <row r="496" spans="1:12" ht="14.25" customHeight="1">
      <c r="A496" s="306"/>
      <c r="B496" s="380" t="s">
        <v>713</v>
      </c>
      <c r="C496" s="307">
        <v>43</v>
      </c>
      <c r="D496" s="307">
        <v>136</v>
      </c>
      <c r="E496" s="307">
        <v>63</v>
      </c>
      <c r="F496" s="307">
        <v>73</v>
      </c>
      <c r="G496" s="443">
        <v>43</v>
      </c>
      <c r="H496" s="443">
        <v>144</v>
      </c>
      <c r="I496" s="443">
        <f t="shared" si="96"/>
        <v>0</v>
      </c>
      <c r="J496" s="443">
        <f t="shared" si="97"/>
        <v>-8</v>
      </c>
      <c r="K496" s="440">
        <f t="shared" si="94"/>
        <v>0</v>
      </c>
      <c r="L496" s="440">
        <f t="shared" si="95"/>
        <v>-5.555555555555557</v>
      </c>
    </row>
    <row r="497" spans="1:12" ht="14.25" customHeight="1">
      <c r="A497" s="306"/>
      <c r="B497" s="380" t="s">
        <v>714</v>
      </c>
      <c r="C497" s="307">
        <v>23</v>
      </c>
      <c r="D497" s="307">
        <v>69</v>
      </c>
      <c r="E497" s="307">
        <v>35</v>
      </c>
      <c r="F497" s="307">
        <v>34</v>
      </c>
      <c r="G497" s="443">
        <v>23</v>
      </c>
      <c r="H497" s="443">
        <v>72</v>
      </c>
      <c r="I497" s="443">
        <f t="shared" si="96"/>
        <v>0</v>
      </c>
      <c r="J497" s="443">
        <f t="shared" si="97"/>
        <v>-3</v>
      </c>
      <c r="K497" s="440">
        <f t="shared" si="94"/>
        <v>0</v>
      </c>
      <c r="L497" s="440">
        <f t="shared" si="95"/>
        <v>-4.166666666666657</v>
      </c>
    </row>
    <row r="498" spans="1:12" ht="14.25" customHeight="1">
      <c r="A498" s="306"/>
      <c r="B498" s="381" t="s">
        <v>715</v>
      </c>
      <c r="C498" s="307">
        <v>33</v>
      </c>
      <c r="D498" s="307">
        <v>80</v>
      </c>
      <c r="E498" s="307">
        <v>37</v>
      </c>
      <c r="F498" s="307">
        <v>43</v>
      </c>
      <c r="G498" s="443">
        <v>32</v>
      </c>
      <c r="H498" s="443">
        <v>79</v>
      </c>
      <c r="I498" s="443">
        <f t="shared" si="96"/>
        <v>1</v>
      </c>
      <c r="J498" s="443">
        <f t="shared" si="97"/>
        <v>1</v>
      </c>
      <c r="K498" s="440">
        <f t="shared" si="94"/>
        <v>3.125</v>
      </c>
      <c r="L498" s="440">
        <f t="shared" si="95"/>
        <v>1.2658227848101262</v>
      </c>
    </row>
    <row r="499" spans="1:12" ht="14.25" customHeight="1">
      <c r="A499" s="306"/>
      <c r="B499" s="380" t="s">
        <v>716</v>
      </c>
      <c r="C499" s="307">
        <v>65</v>
      </c>
      <c r="D499" s="307">
        <v>160</v>
      </c>
      <c r="E499" s="307">
        <v>70</v>
      </c>
      <c r="F499" s="307">
        <v>90</v>
      </c>
      <c r="G499" s="443">
        <v>66</v>
      </c>
      <c r="H499" s="443">
        <v>160</v>
      </c>
      <c r="I499" s="443">
        <f t="shared" si="96"/>
        <v>-1</v>
      </c>
      <c r="J499" s="443">
        <f t="shared" si="97"/>
        <v>0</v>
      </c>
      <c r="K499" s="440">
        <f t="shared" si="94"/>
        <v>-1.5151515151515156</v>
      </c>
      <c r="L499" s="440">
        <f t="shared" si="95"/>
        <v>0</v>
      </c>
    </row>
    <row r="500" spans="1:12" ht="14.25" customHeight="1">
      <c r="A500" s="306"/>
      <c r="B500" s="380" t="s">
        <v>717</v>
      </c>
      <c r="C500" s="307">
        <v>67</v>
      </c>
      <c r="D500" s="307">
        <v>170</v>
      </c>
      <c r="E500" s="307">
        <v>84</v>
      </c>
      <c r="F500" s="307">
        <v>86</v>
      </c>
      <c r="G500" s="443">
        <v>68</v>
      </c>
      <c r="H500" s="443">
        <v>180</v>
      </c>
      <c r="I500" s="443">
        <f t="shared" si="96"/>
        <v>-1</v>
      </c>
      <c r="J500" s="443">
        <f t="shared" si="97"/>
        <v>-10</v>
      </c>
      <c r="K500" s="440">
        <f t="shared" si="94"/>
        <v>-1.470588235294116</v>
      </c>
      <c r="L500" s="440">
        <f t="shared" si="95"/>
        <v>-5.555555555555557</v>
      </c>
    </row>
    <row r="501" spans="1:12" ht="14.25" customHeight="1">
      <c r="A501" s="318"/>
      <c r="B501" s="380" t="s">
        <v>718</v>
      </c>
      <c r="C501" s="307">
        <v>48</v>
      </c>
      <c r="D501" s="307">
        <v>108</v>
      </c>
      <c r="E501" s="307">
        <v>62</v>
      </c>
      <c r="F501" s="307">
        <v>46</v>
      </c>
      <c r="G501" s="443">
        <v>50</v>
      </c>
      <c r="H501" s="443">
        <v>110</v>
      </c>
      <c r="I501" s="443">
        <f t="shared" si="96"/>
        <v>-2</v>
      </c>
      <c r="J501" s="443">
        <f t="shared" si="97"/>
        <v>-2</v>
      </c>
      <c r="K501" s="440">
        <f t="shared" si="94"/>
        <v>-4</v>
      </c>
      <c r="L501" s="440">
        <f t="shared" si="95"/>
        <v>-1.818181818181813</v>
      </c>
    </row>
    <row r="502" spans="1:12" ht="14.25" customHeight="1">
      <c r="A502" s="306"/>
      <c r="B502" s="380" t="s">
        <v>719</v>
      </c>
      <c r="C502" s="307">
        <v>25</v>
      </c>
      <c r="D502" s="307">
        <v>75</v>
      </c>
      <c r="E502" s="307">
        <v>37</v>
      </c>
      <c r="F502" s="307">
        <v>38</v>
      </c>
      <c r="G502" s="443">
        <v>24</v>
      </c>
      <c r="H502" s="443">
        <v>75</v>
      </c>
      <c r="I502" s="443">
        <f t="shared" si="96"/>
        <v>1</v>
      </c>
      <c r="J502" s="443">
        <f t="shared" si="97"/>
        <v>0</v>
      </c>
      <c r="K502" s="440">
        <f t="shared" si="94"/>
        <v>4.166666666666671</v>
      </c>
      <c r="L502" s="440">
        <f t="shared" si="95"/>
        <v>0</v>
      </c>
    </row>
    <row r="503" spans="1:12" ht="14.25" customHeight="1">
      <c r="A503" s="306"/>
      <c r="B503" s="380" t="s">
        <v>720</v>
      </c>
      <c r="C503" s="307">
        <v>74</v>
      </c>
      <c r="D503" s="307">
        <v>200</v>
      </c>
      <c r="E503" s="307">
        <v>108</v>
      </c>
      <c r="F503" s="307">
        <v>92</v>
      </c>
      <c r="G503" s="443">
        <v>71</v>
      </c>
      <c r="H503" s="443">
        <v>195</v>
      </c>
      <c r="I503" s="443">
        <f t="shared" si="96"/>
        <v>3</v>
      </c>
      <c r="J503" s="443">
        <f t="shared" si="97"/>
        <v>5</v>
      </c>
      <c r="K503" s="440">
        <f t="shared" si="94"/>
        <v>4.225352112676049</v>
      </c>
      <c r="L503" s="440">
        <f t="shared" si="95"/>
        <v>2.564102564102555</v>
      </c>
    </row>
    <row r="504" spans="1:12" ht="14.25" customHeight="1">
      <c r="A504" s="306"/>
      <c r="B504" s="380" t="s">
        <v>721</v>
      </c>
      <c r="C504" s="307">
        <v>45</v>
      </c>
      <c r="D504" s="307">
        <v>105</v>
      </c>
      <c r="E504" s="307">
        <v>47</v>
      </c>
      <c r="F504" s="307">
        <v>58</v>
      </c>
      <c r="G504" s="443">
        <v>44</v>
      </c>
      <c r="H504" s="443">
        <v>110</v>
      </c>
      <c r="I504" s="443">
        <f t="shared" si="96"/>
        <v>1</v>
      </c>
      <c r="J504" s="443">
        <f t="shared" si="97"/>
        <v>-5</v>
      </c>
      <c r="K504" s="440">
        <f t="shared" si="94"/>
        <v>2.2727272727272663</v>
      </c>
      <c r="L504" s="440">
        <f t="shared" si="95"/>
        <v>-4.545454545454547</v>
      </c>
    </row>
    <row r="505" spans="1:12" ht="14.25" customHeight="1">
      <c r="A505" s="306"/>
      <c r="B505" s="380" t="s">
        <v>722</v>
      </c>
      <c r="C505" s="307">
        <v>36</v>
      </c>
      <c r="D505" s="307">
        <v>97</v>
      </c>
      <c r="E505" s="307">
        <v>51</v>
      </c>
      <c r="F505" s="307">
        <v>46</v>
      </c>
      <c r="G505" s="443">
        <v>37</v>
      </c>
      <c r="H505" s="443">
        <v>101</v>
      </c>
      <c r="I505" s="443">
        <f t="shared" si="96"/>
        <v>-1</v>
      </c>
      <c r="J505" s="443">
        <f t="shared" si="97"/>
        <v>-4</v>
      </c>
      <c r="K505" s="440">
        <f t="shared" si="94"/>
        <v>-2.7027027027026946</v>
      </c>
      <c r="L505" s="440">
        <f t="shared" si="95"/>
        <v>-3.960396039603964</v>
      </c>
    </row>
    <row r="506" spans="1:12" ht="3.75" customHeight="1">
      <c r="A506" s="327"/>
      <c r="B506" s="328"/>
      <c r="C506" s="502"/>
      <c r="D506" s="337"/>
      <c r="E506" s="327"/>
      <c r="F506" s="327"/>
      <c r="G506" s="327"/>
      <c r="H506" s="329"/>
      <c r="I506" s="352"/>
      <c r="J506" s="352"/>
      <c r="K506" s="364"/>
      <c r="L506" s="364"/>
    </row>
    <row r="507" spans="1:12" ht="3.75" customHeight="1">
      <c r="A507" s="307"/>
      <c r="B507" s="322"/>
      <c r="C507" s="316"/>
      <c r="D507" s="316"/>
      <c r="E507" s="307"/>
      <c r="F507" s="307"/>
      <c r="G507" s="307"/>
      <c r="H507" s="324"/>
      <c r="I507" s="346"/>
      <c r="J507" s="346"/>
      <c r="K507" s="363"/>
      <c r="L507" s="363"/>
    </row>
    <row r="508" spans="1:12" ht="12">
      <c r="A508" s="314"/>
      <c r="B508" s="314"/>
      <c r="C508" s="316"/>
      <c r="D508" s="316"/>
      <c r="E508" s="307"/>
      <c r="F508" s="307"/>
      <c r="G508" s="307"/>
      <c r="H508" s="324"/>
      <c r="I508" s="346"/>
      <c r="J508" s="346"/>
      <c r="K508" s="363"/>
      <c r="L508" s="363"/>
    </row>
  </sheetData>
  <mergeCells count="37">
    <mergeCell ref="C420:F420"/>
    <mergeCell ref="G420:H420"/>
    <mergeCell ref="I420:J420"/>
    <mergeCell ref="K420:L420"/>
    <mergeCell ref="C361:F361"/>
    <mergeCell ref="G361:H361"/>
    <mergeCell ref="I361:J361"/>
    <mergeCell ref="K361:L361"/>
    <mergeCell ref="C302:F302"/>
    <mergeCell ref="G302:H302"/>
    <mergeCell ref="I302:J302"/>
    <mergeCell ref="K302:L302"/>
    <mergeCell ref="C243:F243"/>
    <mergeCell ref="G243:H243"/>
    <mergeCell ref="I243:J243"/>
    <mergeCell ref="K243:L243"/>
    <mergeCell ref="C184:F184"/>
    <mergeCell ref="G184:H184"/>
    <mergeCell ref="I184:J184"/>
    <mergeCell ref="K184:L184"/>
    <mergeCell ref="C126:F126"/>
    <mergeCell ref="G126:H126"/>
    <mergeCell ref="I126:J126"/>
    <mergeCell ref="K126:L126"/>
    <mergeCell ref="C67:F67"/>
    <mergeCell ref="G67:H67"/>
    <mergeCell ref="I67:J67"/>
    <mergeCell ref="K67:L67"/>
    <mergeCell ref="A1:L1"/>
    <mergeCell ref="C5:F5"/>
    <mergeCell ref="G5:H5"/>
    <mergeCell ref="I5:J5"/>
    <mergeCell ref="K5:L5"/>
    <mergeCell ref="C479:F479"/>
    <mergeCell ref="G479:H479"/>
    <mergeCell ref="I479:J479"/>
    <mergeCell ref="K479:L479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rowBreaks count="8" manualBreakCount="8">
    <brk id="62" max="255" man="1"/>
    <brk id="121" max="255" man="1"/>
    <brk id="179" max="255" man="1"/>
    <brk id="238" max="255" man="1"/>
    <brk id="297" max="255" man="1"/>
    <brk id="356" max="255" man="1"/>
    <brk id="415" max="255" man="1"/>
    <brk id="47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2"/>
  <sheetViews>
    <sheetView zoomScaleSheetLayoutView="75" workbookViewId="0" topLeftCell="A1">
      <selection activeCell="F11" sqref="F11"/>
    </sheetView>
  </sheetViews>
  <sheetFormatPr defaultColWidth="9.59765625" defaultRowHeight="13.5"/>
  <cols>
    <col min="1" max="1" width="7.796875" style="36" customWidth="1"/>
    <col min="2" max="4" width="10.796875" style="36" customWidth="1"/>
    <col min="5" max="8" width="8.19921875" style="36" customWidth="1"/>
    <col min="9" max="9" width="9.3984375" style="36" customWidth="1"/>
    <col min="10" max="10" width="8.3984375" style="36" customWidth="1"/>
    <col min="11" max="30" width="8.19921875" style="36" customWidth="1"/>
    <col min="31" max="16384" width="11.3984375" style="36" customWidth="1"/>
  </cols>
  <sheetData>
    <row r="1" spans="12:18" s="37" customFormat="1" ht="18" customHeight="1">
      <c r="L1" s="38"/>
      <c r="M1" s="38"/>
      <c r="N1" s="39" t="s">
        <v>631</v>
      </c>
      <c r="O1" s="40" t="s">
        <v>397</v>
      </c>
      <c r="P1" s="38"/>
      <c r="Q1" s="38"/>
      <c r="R1" s="38"/>
    </row>
    <row r="2" spans="12:19" s="37" customFormat="1" ht="12" customHeight="1">
      <c r="L2" s="38"/>
      <c r="M2" s="38"/>
      <c r="N2" s="39"/>
      <c r="O2" s="40"/>
      <c r="P2" s="38"/>
      <c r="Q2" s="38"/>
      <c r="R2" s="38"/>
      <c r="S2" s="38"/>
    </row>
    <row r="3" s="41" customFormat="1" ht="12" customHeight="1">
      <c r="AD3" s="42" t="s">
        <v>754</v>
      </c>
    </row>
    <row r="4" spans="1:30" ht="4.5" customHeight="1">
      <c r="A4" s="43"/>
      <c r="B4" s="44"/>
      <c r="C4" s="44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3"/>
    </row>
    <row r="5" spans="1:30" s="41" customFormat="1" ht="15" customHeight="1">
      <c r="A5" s="558" t="s">
        <v>398</v>
      </c>
      <c r="B5" s="559" t="s">
        <v>399</v>
      </c>
      <c r="C5" s="556"/>
      <c r="D5" s="557"/>
      <c r="E5" s="576" t="s">
        <v>632</v>
      </c>
      <c r="F5" s="576" t="s">
        <v>400</v>
      </c>
      <c r="G5" s="576" t="s">
        <v>401</v>
      </c>
      <c r="H5" s="576" t="s">
        <v>402</v>
      </c>
      <c r="I5" s="576" t="s">
        <v>403</v>
      </c>
      <c r="J5" s="576" t="s">
        <v>404</v>
      </c>
      <c r="K5" s="576" t="s">
        <v>405</v>
      </c>
      <c r="L5" s="576" t="s">
        <v>406</v>
      </c>
      <c r="M5" s="576" t="s">
        <v>407</v>
      </c>
      <c r="N5" s="572" t="s">
        <v>408</v>
      </c>
      <c r="O5" s="572" t="s">
        <v>389</v>
      </c>
      <c r="P5" s="551" t="s">
        <v>390</v>
      </c>
      <c r="Q5" s="576" t="s">
        <v>391</v>
      </c>
      <c r="R5" s="576" t="s">
        <v>392</v>
      </c>
      <c r="S5" s="576" t="s">
        <v>409</v>
      </c>
      <c r="T5" s="576" t="s">
        <v>410</v>
      </c>
      <c r="U5" s="576" t="s">
        <v>411</v>
      </c>
      <c r="V5" s="576" t="s">
        <v>412</v>
      </c>
      <c r="W5" s="576" t="s">
        <v>393</v>
      </c>
      <c r="X5" s="576" t="s">
        <v>394</v>
      </c>
      <c r="Y5" s="576" t="s">
        <v>395</v>
      </c>
      <c r="Z5" s="576" t="s">
        <v>413</v>
      </c>
      <c r="AA5" s="572" t="s">
        <v>396</v>
      </c>
      <c r="AB5" s="570" t="s">
        <v>724</v>
      </c>
      <c r="AC5" s="570" t="s">
        <v>725</v>
      </c>
      <c r="AD5" s="574" t="s">
        <v>398</v>
      </c>
    </row>
    <row r="6" spans="1:30" s="41" customFormat="1" ht="13.5" customHeight="1">
      <c r="A6" s="554"/>
      <c r="B6" s="50" t="s">
        <v>399</v>
      </c>
      <c r="C6" s="51" t="s">
        <v>43</v>
      </c>
      <c r="D6" s="51" t="s">
        <v>44</v>
      </c>
      <c r="E6" s="550"/>
      <c r="F6" s="550"/>
      <c r="G6" s="550"/>
      <c r="H6" s="550"/>
      <c r="I6" s="550"/>
      <c r="J6" s="550"/>
      <c r="K6" s="550"/>
      <c r="L6" s="550"/>
      <c r="M6" s="550"/>
      <c r="N6" s="573"/>
      <c r="O6" s="573"/>
      <c r="P6" s="552"/>
      <c r="Q6" s="550"/>
      <c r="R6" s="550"/>
      <c r="S6" s="550"/>
      <c r="T6" s="550"/>
      <c r="U6" s="550"/>
      <c r="V6" s="550"/>
      <c r="W6" s="550"/>
      <c r="X6" s="550"/>
      <c r="Y6" s="550"/>
      <c r="Z6" s="550"/>
      <c r="AA6" s="573"/>
      <c r="AB6" s="571"/>
      <c r="AC6" s="571"/>
      <c r="AD6" s="575"/>
    </row>
    <row r="7" spans="1:30" ht="4.5" customHeight="1">
      <c r="A7" s="53"/>
      <c r="B7" s="8"/>
      <c r="C7" s="8"/>
      <c r="D7" s="8"/>
      <c r="E7" s="8"/>
      <c r="AD7" s="55"/>
    </row>
    <row r="8" spans="1:30" s="376" customFormat="1" ht="17.25" customHeight="1">
      <c r="A8" s="374" t="s">
        <v>399</v>
      </c>
      <c r="B8" s="390">
        <f>SUM(B10:B68,B78:B139)</f>
        <v>328609</v>
      </c>
      <c r="C8" s="390">
        <f>SUM(C10:C68,C78:C139)</f>
        <v>153240</v>
      </c>
      <c r="D8" s="390">
        <f aca="true" t="shared" si="0" ref="D8:AC8">SUM(D10:D68,D78:D138)</f>
        <v>175369</v>
      </c>
      <c r="E8" s="390">
        <f t="shared" si="0"/>
        <v>3389</v>
      </c>
      <c r="F8" s="390">
        <f t="shared" si="0"/>
        <v>4854</v>
      </c>
      <c r="G8" s="390">
        <f t="shared" si="0"/>
        <v>3661</v>
      </c>
      <c r="H8" s="390">
        <f t="shared" si="0"/>
        <v>3352</v>
      </c>
      <c r="I8" s="390">
        <f t="shared" si="0"/>
        <v>14271</v>
      </c>
      <c r="J8" s="526">
        <f t="shared" si="0"/>
        <v>18408</v>
      </c>
      <c r="K8" s="526">
        <f t="shared" si="0"/>
        <v>9762</v>
      </c>
      <c r="L8" s="526">
        <f t="shared" si="0"/>
        <v>35483</v>
      </c>
      <c r="M8" s="526">
        <f t="shared" si="0"/>
        <v>30619</v>
      </c>
      <c r="N8" s="526">
        <f t="shared" si="0"/>
        <v>13868</v>
      </c>
      <c r="O8" s="526">
        <f t="shared" si="0"/>
        <v>3009</v>
      </c>
      <c r="P8" s="526">
        <f t="shared" si="0"/>
        <v>13577</v>
      </c>
      <c r="Q8" s="526">
        <f t="shared" si="0"/>
        <v>1704</v>
      </c>
      <c r="R8" s="526">
        <f t="shared" si="0"/>
        <v>25882</v>
      </c>
      <c r="S8" s="526">
        <f t="shared" si="0"/>
        <v>16928</v>
      </c>
      <c r="T8" s="526">
        <f t="shared" si="0"/>
        <v>16498</v>
      </c>
      <c r="U8" s="526">
        <f t="shared" si="0"/>
        <v>28171</v>
      </c>
      <c r="V8" s="526">
        <f t="shared" si="0"/>
        <v>27688</v>
      </c>
      <c r="W8" s="526">
        <f t="shared" si="0"/>
        <v>28280</v>
      </c>
      <c r="X8" s="526">
        <f t="shared" si="0"/>
        <v>490</v>
      </c>
      <c r="Y8" s="526">
        <f t="shared" si="0"/>
        <v>1249</v>
      </c>
      <c r="Z8" s="526">
        <f t="shared" si="0"/>
        <v>10791</v>
      </c>
      <c r="AA8" s="526">
        <f>SUM(AA10:AA68,AA78:AA138)</f>
        <v>13849</v>
      </c>
      <c r="AB8" s="390">
        <f>SUM(AB10:AB68,AB78:AB138)</f>
        <v>1626</v>
      </c>
      <c r="AC8" s="390">
        <f t="shared" si="0"/>
        <v>1200</v>
      </c>
      <c r="AD8" s="375" t="s">
        <v>399</v>
      </c>
    </row>
    <row r="9" spans="1:30" ht="12">
      <c r="A9" s="56"/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57"/>
    </row>
    <row r="10" spans="1:30" ht="12" customHeight="1">
      <c r="A10" s="58" t="s">
        <v>633</v>
      </c>
      <c r="B10" s="504">
        <v>2902</v>
      </c>
      <c r="C10" s="504">
        <v>1468</v>
      </c>
      <c r="D10" s="504">
        <v>1434</v>
      </c>
      <c r="E10" s="504">
        <v>19</v>
      </c>
      <c r="F10" s="504">
        <v>21</v>
      </c>
      <c r="G10" s="504">
        <v>22</v>
      </c>
      <c r="H10" s="504">
        <v>15</v>
      </c>
      <c r="I10" s="504">
        <v>194</v>
      </c>
      <c r="J10" s="504">
        <v>141</v>
      </c>
      <c r="K10" s="504">
        <v>56</v>
      </c>
      <c r="L10" s="504">
        <v>245</v>
      </c>
      <c r="M10" s="504">
        <v>291</v>
      </c>
      <c r="N10" s="504">
        <v>113</v>
      </c>
      <c r="O10" s="504">
        <v>25</v>
      </c>
      <c r="P10" s="504">
        <v>169</v>
      </c>
      <c r="Q10" s="504">
        <v>12</v>
      </c>
      <c r="R10" s="504">
        <v>298</v>
      </c>
      <c r="S10" s="504">
        <v>141</v>
      </c>
      <c r="T10" s="504">
        <v>135</v>
      </c>
      <c r="U10" s="504">
        <v>273</v>
      </c>
      <c r="V10" s="504">
        <v>243</v>
      </c>
      <c r="W10" s="504">
        <v>236</v>
      </c>
      <c r="X10" s="504">
        <v>0</v>
      </c>
      <c r="Y10" s="504">
        <v>3</v>
      </c>
      <c r="Z10" s="504">
        <v>113</v>
      </c>
      <c r="AA10" s="504">
        <v>123</v>
      </c>
      <c r="AB10" s="504">
        <v>6</v>
      </c>
      <c r="AC10" s="504">
        <v>8</v>
      </c>
      <c r="AD10" s="59" t="s">
        <v>633</v>
      </c>
    </row>
    <row r="11" spans="1:30" ht="12" customHeight="1">
      <c r="A11" s="60">
        <v>1</v>
      </c>
      <c r="B11" s="504">
        <v>2854</v>
      </c>
      <c r="C11" s="504">
        <v>1399</v>
      </c>
      <c r="D11" s="504">
        <v>1455</v>
      </c>
      <c r="E11" s="504">
        <v>19</v>
      </c>
      <c r="F11" s="504">
        <v>35</v>
      </c>
      <c r="G11" s="504">
        <v>26</v>
      </c>
      <c r="H11" s="504">
        <v>10</v>
      </c>
      <c r="I11" s="504">
        <v>176</v>
      </c>
      <c r="J11" s="504">
        <v>121</v>
      </c>
      <c r="K11" s="504">
        <v>55</v>
      </c>
      <c r="L11" s="504">
        <v>240</v>
      </c>
      <c r="M11" s="504">
        <v>288</v>
      </c>
      <c r="N11" s="504">
        <v>119</v>
      </c>
      <c r="O11" s="504">
        <v>15</v>
      </c>
      <c r="P11" s="504">
        <v>150</v>
      </c>
      <c r="Q11" s="504">
        <v>18</v>
      </c>
      <c r="R11" s="504">
        <v>259</v>
      </c>
      <c r="S11" s="504">
        <v>157</v>
      </c>
      <c r="T11" s="504">
        <v>154</v>
      </c>
      <c r="U11" s="504">
        <v>244</v>
      </c>
      <c r="V11" s="504">
        <v>245</v>
      </c>
      <c r="W11" s="504">
        <v>251</v>
      </c>
      <c r="X11" s="504">
        <v>1</v>
      </c>
      <c r="Y11" s="504">
        <v>3</v>
      </c>
      <c r="Z11" s="504">
        <v>105</v>
      </c>
      <c r="AA11" s="504">
        <v>153</v>
      </c>
      <c r="AB11" s="504">
        <v>4</v>
      </c>
      <c r="AC11" s="504">
        <v>6</v>
      </c>
      <c r="AD11" s="61">
        <v>1</v>
      </c>
    </row>
    <row r="12" spans="1:30" ht="12" customHeight="1">
      <c r="A12" s="60">
        <v>2</v>
      </c>
      <c r="B12" s="504">
        <v>2865</v>
      </c>
      <c r="C12" s="504">
        <v>1419</v>
      </c>
      <c r="D12" s="504">
        <v>1446</v>
      </c>
      <c r="E12" s="504">
        <v>21</v>
      </c>
      <c r="F12" s="504">
        <v>26</v>
      </c>
      <c r="G12" s="504">
        <v>25</v>
      </c>
      <c r="H12" s="504">
        <v>16</v>
      </c>
      <c r="I12" s="504">
        <v>127</v>
      </c>
      <c r="J12" s="504">
        <v>104</v>
      </c>
      <c r="K12" s="504">
        <v>56</v>
      </c>
      <c r="L12" s="504">
        <v>253</v>
      </c>
      <c r="M12" s="504">
        <v>287</v>
      </c>
      <c r="N12" s="504">
        <v>121</v>
      </c>
      <c r="O12" s="504">
        <v>26</v>
      </c>
      <c r="P12" s="504">
        <v>154</v>
      </c>
      <c r="Q12" s="504">
        <v>14</v>
      </c>
      <c r="R12" s="504">
        <v>276</v>
      </c>
      <c r="S12" s="504">
        <v>149</v>
      </c>
      <c r="T12" s="504">
        <v>168</v>
      </c>
      <c r="U12" s="504">
        <v>250</v>
      </c>
      <c r="V12" s="504">
        <v>266</v>
      </c>
      <c r="W12" s="504">
        <v>266</v>
      </c>
      <c r="X12" s="504">
        <v>1</v>
      </c>
      <c r="Y12" s="504">
        <v>4</v>
      </c>
      <c r="Z12" s="504">
        <v>114</v>
      </c>
      <c r="AA12" s="504">
        <v>124</v>
      </c>
      <c r="AB12" s="504">
        <v>12</v>
      </c>
      <c r="AC12" s="504">
        <v>5</v>
      </c>
      <c r="AD12" s="61">
        <v>2</v>
      </c>
    </row>
    <row r="13" spans="1:30" ht="12" customHeight="1">
      <c r="A13" s="60">
        <v>3</v>
      </c>
      <c r="B13" s="504">
        <v>3010</v>
      </c>
      <c r="C13" s="504">
        <v>1591</v>
      </c>
      <c r="D13" s="504">
        <v>1419</v>
      </c>
      <c r="E13" s="504">
        <v>17</v>
      </c>
      <c r="F13" s="504">
        <v>28</v>
      </c>
      <c r="G13" s="504">
        <v>23</v>
      </c>
      <c r="H13" s="504">
        <v>21</v>
      </c>
      <c r="I13" s="504">
        <v>136</v>
      </c>
      <c r="J13" s="504">
        <v>129</v>
      </c>
      <c r="K13" s="504">
        <v>60</v>
      </c>
      <c r="L13" s="504">
        <v>263</v>
      </c>
      <c r="M13" s="504">
        <v>313</v>
      </c>
      <c r="N13" s="504">
        <v>111</v>
      </c>
      <c r="O13" s="504">
        <v>19</v>
      </c>
      <c r="P13" s="504">
        <v>161</v>
      </c>
      <c r="Q13" s="504">
        <v>12</v>
      </c>
      <c r="R13" s="504">
        <v>277</v>
      </c>
      <c r="S13" s="504">
        <v>162</v>
      </c>
      <c r="T13" s="504">
        <v>175</v>
      </c>
      <c r="U13" s="504">
        <v>268</v>
      </c>
      <c r="V13" s="504">
        <v>303</v>
      </c>
      <c r="W13" s="504">
        <v>248</v>
      </c>
      <c r="X13" s="504">
        <v>2</v>
      </c>
      <c r="Y13" s="504">
        <v>5</v>
      </c>
      <c r="Z13" s="504">
        <v>113</v>
      </c>
      <c r="AA13" s="504">
        <v>151</v>
      </c>
      <c r="AB13" s="504">
        <v>6</v>
      </c>
      <c r="AC13" s="504">
        <v>7</v>
      </c>
      <c r="AD13" s="61">
        <v>3</v>
      </c>
    </row>
    <row r="14" spans="1:30" ht="12" customHeight="1">
      <c r="A14" s="60">
        <v>4</v>
      </c>
      <c r="B14" s="504">
        <v>3091</v>
      </c>
      <c r="C14" s="504">
        <v>1557</v>
      </c>
      <c r="D14" s="504">
        <v>1534</v>
      </c>
      <c r="E14" s="504">
        <v>20</v>
      </c>
      <c r="F14" s="504">
        <v>33</v>
      </c>
      <c r="G14" s="504">
        <v>24</v>
      </c>
      <c r="H14" s="504">
        <v>18</v>
      </c>
      <c r="I14" s="504">
        <v>146</v>
      </c>
      <c r="J14" s="504">
        <v>144</v>
      </c>
      <c r="K14" s="504">
        <v>71</v>
      </c>
      <c r="L14" s="504">
        <v>290</v>
      </c>
      <c r="M14" s="504">
        <v>303</v>
      </c>
      <c r="N14" s="504">
        <v>125</v>
      </c>
      <c r="O14" s="504">
        <v>18</v>
      </c>
      <c r="P14" s="504">
        <v>167</v>
      </c>
      <c r="Q14" s="504">
        <v>19</v>
      </c>
      <c r="R14" s="504">
        <v>295</v>
      </c>
      <c r="S14" s="504">
        <v>177</v>
      </c>
      <c r="T14" s="504">
        <v>182</v>
      </c>
      <c r="U14" s="504">
        <v>262</v>
      </c>
      <c r="V14" s="504">
        <v>266</v>
      </c>
      <c r="W14" s="504">
        <v>252</v>
      </c>
      <c r="X14" s="504">
        <v>0</v>
      </c>
      <c r="Y14" s="504">
        <v>4</v>
      </c>
      <c r="Z14" s="504">
        <v>118</v>
      </c>
      <c r="AA14" s="504">
        <v>138</v>
      </c>
      <c r="AB14" s="504">
        <v>11</v>
      </c>
      <c r="AC14" s="504">
        <v>8</v>
      </c>
      <c r="AD14" s="61">
        <v>4</v>
      </c>
    </row>
    <row r="15" spans="1:30" s="407" customFormat="1" ht="12" customHeight="1">
      <c r="A15" s="171"/>
      <c r="B15" s="504"/>
      <c r="C15" s="504"/>
      <c r="D15" s="504"/>
      <c r="E15" s="504"/>
      <c r="F15" s="504"/>
      <c r="G15" s="504"/>
      <c r="H15" s="504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4"/>
      <c r="U15" s="504"/>
      <c r="V15" s="504"/>
      <c r="W15" s="504"/>
      <c r="X15" s="504"/>
      <c r="Y15" s="504"/>
      <c r="Z15" s="504"/>
      <c r="AA15" s="504"/>
      <c r="AB15" s="504"/>
      <c r="AC15" s="504"/>
      <c r="AD15" s="408"/>
    </row>
    <row r="16" spans="1:30" ht="12" customHeight="1">
      <c r="A16" s="60">
        <v>5</v>
      </c>
      <c r="B16" s="504">
        <v>3147</v>
      </c>
      <c r="C16" s="504">
        <v>1632</v>
      </c>
      <c r="D16" s="504">
        <v>1515</v>
      </c>
      <c r="E16" s="504">
        <v>22</v>
      </c>
      <c r="F16" s="504">
        <v>25</v>
      </c>
      <c r="G16" s="504">
        <v>23</v>
      </c>
      <c r="H16" s="504">
        <v>17</v>
      </c>
      <c r="I16" s="504">
        <v>118</v>
      </c>
      <c r="J16" s="504">
        <v>165</v>
      </c>
      <c r="K16" s="504">
        <v>71</v>
      </c>
      <c r="L16" s="504">
        <v>316</v>
      </c>
      <c r="M16" s="504">
        <v>318</v>
      </c>
      <c r="N16" s="504">
        <v>136</v>
      </c>
      <c r="O16" s="504">
        <v>27</v>
      </c>
      <c r="P16" s="504">
        <v>158</v>
      </c>
      <c r="Q16" s="504">
        <v>14</v>
      </c>
      <c r="R16" s="504">
        <v>275</v>
      </c>
      <c r="S16" s="504">
        <v>168</v>
      </c>
      <c r="T16" s="504">
        <v>184</v>
      </c>
      <c r="U16" s="504">
        <v>261</v>
      </c>
      <c r="V16" s="504">
        <v>272</v>
      </c>
      <c r="W16" s="504">
        <v>291</v>
      </c>
      <c r="X16" s="504">
        <v>0</v>
      </c>
      <c r="Y16" s="504">
        <v>5</v>
      </c>
      <c r="Z16" s="504">
        <v>112</v>
      </c>
      <c r="AA16" s="504">
        <v>152</v>
      </c>
      <c r="AB16" s="504">
        <v>9</v>
      </c>
      <c r="AC16" s="504">
        <v>8</v>
      </c>
      <c r="AD16" s="61">
        <v>5</v>
      </c>
    </row>
    <row r="17" spans="1:30" ht="12" customHeight="1">
      <c r="A17" s="60">
        <v>6</v>
      </c>
      <c r="B17" s="504">
        <v>3065</v>
      </c>
      <c r="C17" s="504">
        <v>1613</v>
      </c>
      <c r="D17" s="504">
        <v>1452</v>
      </c>
      <c r="E17" s="504">
        <v>21</v>
      </c>
      <c r="F17" s="504">
        <v>31</v>
      </c>
      <c r="G17" s="504">
        <v>19</v>
      </c>
      <c r="H17" s="504">
        <v>13</v>
      </c>
      <c r="I17" s="504">
        <v>110</v>
      </c>
      <c r="J17" s="504">
        <v>150</v>
      </c>
      <c r="K17" s="504">
        <v>49</v>
      </c>
      <c r="L17" s="504">
        <v>292</v>
      </c>
      <c r="M17" s="504">
        <v>324</v>
      </c>
      <c r="N17" s="504">
        <v>139</v>
      </c>
      <c r="O17" s="504">
        <v>20</v>
      </c>
      <c r="P17" s="504">
        <v>153</v>
      </c>
      <c r="Q17" s="504">
        <v>13</v>
      </c>
      <c r="R17" s="504">
        <v>277</v>
      </c>
      <c r="S17" s="504">
        <v>138</v>
      </c>
      <c r="T17" s="504">
        <v>202</v>
      </c>
      <c r="U17" s="504">
        <v>257</v>
      </c>
      <c r="V17" s="504">
        <v>284</v>
      </c>
      <c r="W17" s="504">
        <v>285</v>
      </c>
      <c r="X17" s="504">
        <v>0</v>
      </c>
      <c r="Y17" s="504">
        <v>6</v>
      </c>
      <c r="Z17" s="504">
        <v>98</v>
      </c>
      <c r="AA17" s="504">
        <v>166</v>
      </c>
      <c r="AB17" s="504">
        <v>10</v>
      </c>
      <c r="AC17" s="504">
        <v>8</v>
      </c>
      <c r="AD17" s="61">
        <v>6</v>
      </c>
    </row>
    <row r="18" spans="1:30" ht="12" customHeight="1">
      <c r="A18" s="60">
        <v>7</v>
      </c>
      <c r="B18" s="504">
        <v>3062</v>
      </c>
      <c r="C18" s="504">
        <v>1534</v>
      </c>
      <c r="D18" s="504">
        <v>1528</v>
      </c>
      <c r="E18" s="504">
        <v>28</v>
      </c>
      <c r="F18" s="504">
        <v>25</v>
      </c>
      <c r="G18" s="504">
        <v>32</v>
      </c>
      <c r="H18" s="504">
        <v>21</v>
      </c>
      <c r="I18" s="504">
        <v>120</v>
      </c>
      <c r="J18" s="504">
        <v>143</v>
      </c>
      <c r="K18" s="504">
        <v>73</v>
      </c>
      <c r="L18" s="504">
        <v>295</v>
      </c>
      <c r="M18" s="504">
        <v>320</v>
      </c>
      <c r="N18" s="504">
        <v>133</v>
      </c>
      <c r="O18" s="504">
        <v>19</v>
      </c>
      <c r="P18" s="504">
        <v>150</v>
      </c>
      <c r="Q18" s="504">
        <v>20</v>
      </c>
      <c r="R18" s="504">
        <v>229</v>
      </c>
      <c r="S18" s="504">
        <v>158</v>
      </c>
      <c r="T18" s="504">
        <v>193</v>
      </c>
      <c r="U18" s="504">
        <v>254</v>
      </c>
      <c r="V18" s="504">
        <v>259</v>
      </c>
      <c r="W18" s="504">
        <v>284</v>
      </c>
      <c r="X18" s="504">
        <v>0</v>
      </c>
      <c r="Y18" s="504">
        <v>7</v>
      </c>
      <c r="Z18" s="504">
        <v>98</v>
      </c>
      <c r="AA18" s="504">
        <v>183</v>
      </c>
      <c r="AB18" s="504">
        <v>10</v>
      </c>
      <c r="AC18" s="504">
        <v>8</v>
      </c>
      <c r="AD18" s="61">
        <v>7</v>
      </c>
    </row>
    <row r="19" spans="1:30" ht="12" customHeight="1">
      <c r="A19" s="60">
        <v>8</v>
      </c>
      <c r="B19" s="504">
        <v>3041</v>
      </c>
      <c r="C19" s="504">
        <v>1519</v>
      </c>
      <c r="D19" s="504">
        <v>1522</v>
      </c>
      <c r="E19" s="504">
        <v>30</v>
      </c>
      <c r="F19" s="504">
        <v>23</v>
      </c>
      <c r="G19" s="504">
        <v>29</v>
      </c>
      <c r="H19" s="504">
        <v>21</v>
      </c>
      <c r="I19" s="504">
        <v>103</v>
      </c>
      <c r="J19" s="504">
        <v>138</v>
      </c>
      <c r="K19" s="504">
        <v>91</v>
      </c>
      <c r="L19" s="504">
        <v>286</v>
      </c>
      <c r="M19" s="504">
        <v>269</v>
      </c>
      <c r="N19" s="504">
        <v>144</v>
      </c>
      <c r="O19" s="504">
        <v>23</v>
      </c>
      <c r="P19" s="504">
        <v>153</v>
      </c>
      <c r="Q19" s="504">
        <v>15</v>
      </c>
      <c r="R19" s="504">
        <v>229</v>
      </c>
      <c r="S19" s="504">
        <v>137</v>
      </c>
      <c r="T19" s="504">
        <v>207</v>
      </c>
      <c r="U19" s="504">
        <v>267</v>
      </c>
      <c r="V19" s="504">
        <v>266</v>
      </c>
      <c r="W19" s="504">
        <v>273</v>
      </c>
      <c r="X19" s="504">
        <v>1</v>
      </c>
      <c r="Y19" s="504">
        <v>9</v>
      </c>
      <c r="Z19" s="504">
        <v>101</v>
      </c>
      <c r="AA19" s="504">
        <v>204</v>
      </c>
      <c r="AB19" s="504">
        <v>18</v>
      </c>
      <c r="AC19" s="504">
        <v>4</v>
      </c>
      <c r="AD19" s="61">
        <v>8</v>
      </c>
    </row>
    <row r="20" spans="1:30" ht="12" customHeight="1">
      <c r="A20" s="60">
        <v>9</v>
      </c>
      <c r="B20" s="504">
        <v>3100</v>
      </c>
      <c r="C20" s="504">
        <v>1548</v>
      </c>
      <c r="D20" s="504">
        <v>1552</v>
      </c>
      <c r="E20" s="504">
        <v>24</v>
      </c>
      <c r="F20" s="504">
        <v>27</v>
      </c>
      <c r="G20" s="504">
        <v>30</v>
      </c>
      <c r="H20" s="504">
        <v>23</v>
      </c>
      <c r="I20" s="504">
        <v>129</v>
      </c>
      <c r="J20" s="504">
        <v>151</v>
      </c>
      <c r="K20" s="504">
        <v>81</v>
      </c>
      <c r="L20" s="504">
        <v>329</v>
      </c>
      <c r="M20" s="504">
        <v>283</v>
      </c>
      <c r="N20" s="504">
        <v>116</v>
      </c>
      <c r="O20" s="504">
        <v>20</v>
      </c>
      <c r="P20" s="504">
        <v>136</v>
      </c>
      <c r="Q20" s="504">
        <v>14</v>
      </c>
      <c r="R20" s="504">
        <v>226</v>
      </c>
      <c r="S20" s="504">
        <v>122</v>
      </c>
      <c r="T20" s="504">
        <v>199</v>
      </c>
      <c r="U20" s="504">
        <v>227</v>
      </c>
      <c r="V20" s="504">
        <v>295</v>
      </c>
      <c r="W20" s="504">
        <v>314</v>
      </c>
      <c r="X20" s="504">
        <v>1</v>
      </c>
      <c r="Y20" s="504">
        <v>9</v>
      </c>
      <c r="Z20" s="504">
        <v>117</v>
      </c>
      <c r="AA20" s="504">
        <v>197</v>
      </c>
      <c r="AB20" s="504">
        <v>20</v>
      </c>
      <c r="AC20" s="504">
        <v>10</v>
      </c>
      <c r="AD20" s="61">
        <v>9</v>
      </c>
    </row>
    <row r="21" spans="1:30" ht="12" customHeight="1">
      <c r="A21" s="60"/>
      <c r="B21" s="504"/>
      <c r="C21" s="504"/>
      <c r="D21" s="504"/>
      <c r="E21" s="504"/>
      <c r="F21" s="504"/>
      <c r="G21" s="504"/>
      <c r="H21" s="504"/>
      <c r="I21" s="504"/>
      <c r="J21" s="504"/>
      <c r="K21" s="504"/>
      <c r="L21" s="504"/>
      <c r="M21" s="504"/>
      <c r="N21" s="504"/>
      <c r="O21" s="504"/>
      <c r="P21" s="504"/>
      <c r="Q21" s="504"/>
      <c r="R21" s="504"/>
      <c r="S21" s="504"/>
      <c r="T21" s="504"/>
      <c r="U21" s="504"/>
      <c r="V21" s="504"/>
      <c r="W21" s="504"/>
      <c r="X21" s="504"/>
      <c r="Y21" s="504"/>
      <c r="Z21" s="504"/>
      <c r="AA21" s="504"/>
      <c r="AB21" s="504"/>
      <c r="AC21" s="504"/>
      <c r="AD21" s="61"/>
    </row>
    <row r="22" spans="1:30" ht="12" customHeight="1">
      <c r="A22" s="60">
        <v>10</v>
      </c>
      <c r="B22" s="504">
        <v>3140</v>
      </c>
      <c r="C22" s="504">
        <v>1634</v>
      </c>
      <c r="D22" s="504">
        <v>1506</v>
      </c>
      <c r="E22" s="504">
        <v>27</v>
      </c>
      <c r="F22" s="504">
        <v>27</v>
      </c>
      <c r="G22" s="504">
        <v>26</v>
      </c>
      <c r="H22" s="504">
        <v>19</v>
      </c>
      <c r="I22" s="504">
        <v>102</v>
      </c>
      <c r="J22" s="504">
        <v>155</v>
      </c>
      <c r="K22" s="504">
        <v>88</v>
      </c>
      <c r="L22" s="504">
        <v>308</v>
      </c>
      <c r="M22" s="504">
        <v>269</v>
      </c>
      <c r="N22" s="504">
        <v>127</v>
      </c>
      <c r="O22" s="504">
        <v>28</v>
      </c>
      <c r="P22" s="504">
        <v>160</v>
      </c>
      <c r="Q22" s="504">
        <v>15</v>
      </c>
      <c r="R22" s="504">
        <v>234</v>
      </c>
      <c r="S22" s="504">
        <v>164</v>
      </c>
      <c r="T22" s="504">
        <v>214</v>
      </c>
      <c r="U22" s="504">
        <v>265</v>
      </c>
      <c r="V22" s="504">
        <v>293</v>
      </c>
      <c r="W22" s="504">
        <v>304</v>
      </c>
      <c r="X22" s="504">
        <v>1</v>
      </c>
      <c r="Y22" s="504">
        <v>9</v>
      </c>
      <c r="Z22" s="504">
        <v>107</v>
      </c>
      <c r="AA22" s="504">
        <v>179</v>
      </c>
      <c r="AB22" s="504">
        <v>14</v>
      </c>
      <c r="AC22" s="504">
        <v>5</v>
      </c>
      <c r="AD22" s="61">
        <v>10</v>
      </c>
    </row>
    <row r="23" spans="1:30" ht="12" customHeight="1">
      <c r="A23" s="60">
        <v>11</v>
      </c>
      <c r="B23" s="504">
        <v>3097</v>
      </c>
      <c r="C23" s="504">
        <v>1645</v>
      </c>
      <c r="D23" s="504">
        <v>1452</v>
      </c>
      <c r="E23" s="504">
        <v>34</v>
      </c>
      <c r="F23" s="504">
        <v>25</v>
      </c>
      <c r="G23" s="504">
        <v>30</v>
      </c>
      <c r="H23" s="504">
        <v>18</v>
      </c>
      <c r="I23" s="504">
        <v>112</v>
      </c>
      <c r="J23" s="504">
        <v>146</v>
      </c>
      <c r="K23" s="504">
        <v>82</v>
      </c>
      <c r="L23" s="504">
        <v>295</v>
      </c>
      <c r="M23" s="504">
        <v>240</v>
      </c>
      <c r="N23" s="504">
        <v>120</v>
      </c>
      <c r="O23" s="504">
        <v>34</v>
      </c>
      <c r="P23" s="504">
        <v>150</v>
      </c>
      <c r="Q23" s="504">
        <v>23</v>
      </c>
      <c r="R23" s="504">
        <v>214</v>
      </c>
      <c r="S23" s="504">
        <v>153</v>
      </c>
      <c r="T23" s="504">
        <v>199</v>
      </c>
      <c r="U23" s="504">
        <v>273</v>
      </c>
      <c r="V23" s="504">
        <v>300</v>
      </c>
      <c r="W23" s="504">
        <v>301</v>
      </c>
      <c r="X23" s="504">
        <v>1</v>
      </c>
      <c r="Y23" s="504">
        <v>8</v>
      </c>
      <c r="Z23" s="504">
        <v>117</v>
      </c>
      <c r="AA23" s="504">
        <v>204</v>
      </c>
      <c r="AB23" s="504">
        <v>9</v>
      </c>
      <c r="AC23" s="504">
        <v>9</v>
      </c>
      <c r="AD23" s="61">
        <v>11</v>
      </c>
    </row>
    <row r="24" spans="1:30" ht="12" customHeight="1">
      <c r="A24" s="60">
        <v>12</v>
      </c>
      <c r="B24" s="504">
        <v>3151</v>
      </c>
      <c r="C24" s="504">
        <v>1606</v>
      </c>
      <c r="D24" s="504">
        <v>1545</v>
      </c>
      <c r="E24" s="504">
        <v>30</v>
      </c>
      <c r="F24" s="504">
        <v>44</v>
      </c>
      <c r="G24" s="504">
        <v>33</v>
      </c>
      <c r="H24" s="504">
        <v>22</v>
      </c>
      <c r="I24" s="504">
        <v>98</v>
      </c>
      <c r="J24" s="504">
        <v>151</v>
      </c>
      <c r="K24" s="504">
        <v>93</v>
      </c>
      <c r="L24" s="504">
        <v>338</v>
      </c>
      <c r="M24" s="504">
        <v>263</v>
      </c>
      <c r="N24" s="504">
        <v>122</v>
      </c>
      <c r="O24" s="504">
        <v>18</v>
      </c>
      <c r="P24" s="504">
        <v>157</v>
      </c>
      <c r="Q24" s="504">
        <v>10</v>
      </c>
      <c r="R24" s="504">
        <v>237</v>
      </c>
      <c r="S24" s="504">
        <v>151</v>
      </c>
      <c r="T24" s="504">
        <v>209</v>
      </c>
      <c r="U24" s="504">
        <v>241</v>
      </c>
      <c r="V24" s="504">
        <v>290</v>
      </c>
      <c r="W24" s="504">
        <v>301</v>
      </c>
      <c r="X24" s="504">
        <v>2</v>
      </c>
      <c r="Y24" s="504">
        <v>10</v>
      </c>
      <c r="Z24" s="504">
        <v>117</v>
      </c>
      <c r="AA24" s="504">
        <v>190</v>
      </c>
      <c r="AB24" s="504">
        <v>15</v>
      </c>
      <c r="AC24" s="504">
        <v>9</v>
      </c>
      <c r="AD24" s="61">
        <v>12</v>
      </c>
    </row>
    <row r="25" spans="1:30" ht="12" customHeight="1">
      <c r="A25" s="60">
        <v>13</v>
      </c>
      <c r="B25" s="504">
        <v>3272</v>
      </c>
      <c r="C25" s="504">
        <v>1657</v>
      </c>
      <c r="D25" s="504">
        <v>1615</v>
      </c>
      <c r="E25" s="504">
        <v>29</v>
      </c>
      <c r="F25" s="504">
        <v>22</v>
      </c>
      <c r="G25" s="504">
        <v>26</v>
      </c>
      <c r="H25" s="504">
        <v>27</v>
      </c>
      <c r="I25" s="504">
        <v>125</v>
      </c>
      <c r="J25" s="504">
        <v>153</v>
      </c>
      <c r="K25" s="504">
        <v>81</v>
      </c>
      <c r="L25" s="504">
        <v>352</v>
      </c>
      <c r="M25" s="504">
        <v>283</v>
      </c>
      <c r="N25" s="504">
        <v>130</v>
      </c>
      <c r="O25" s="504">
        <v>29</v>
      </c>
      <c r="P25" s="504">
        <v>164</v>
      </c>
      <c r="Q25" s="504">
        <v>12</v>
      </c>
      <c r="R25" s="504">
        <v>277</v>
      </c>
      <c r="S25" s="504">
        <v>144</v>
      </c>
      <c r="T25" s="504">
        <v>199</v>
      </c>
      <c r="U25" s="504">
        <v>223</v>
      </c>
      <c r="V25" s="504">
        <v>312</v>
      </c>
      <c r="W25" s="504">
        <v>330</v>
      </c>
      <c r="X25" s="504">
        <v>2</v>
      </c>
      <c r="Y25" s="504">
        <v>5</v>
      </c>
      <c r="Z25" s="504">
        <v>116</v>
      </c>
      <c r="AA25" s="504">
        <v>199</v>
      </c>
      <c r="AB25" s="504">
        <v>21</v>
      </c>
      <c r="AC25" s="504">
        <v>11</v>
      </c>
      <c r="AD25" s="61">
        <v>13</v>
      </c>
    </row>
    <row r="26" spans="1:30" ht="12" customHeight="1">
      <c r="A26" s="60">
        <v>14</v>
      </c>
      <c r="B26" s="504">
        <v>3118</v>
      </c>
      <c r="C26" s="504">
        <v>1578</v>
      </c>
      <c r="D26" s="504">
        <v>1540</v>
      </c>
      <c r="E26" s="504">
        <v>27</v>
      </c>
      <c r="F26" s="504">
        <v>36</v>
      </c>
      <c r="G26" s="504">
        <v>27</v>
      </c>
      <c r="H26" s="504">
        <v>19</v>
      </c>
      <c r="I26" s="504">
        <v>117</v>
      </c>
      <c r="J26" s="504">
        <v>154</v>
      </c>
      <c r="K26" s="504">
        <v>100</v>
      </c>
      <c r="L26" s="504">
        <v>347</v>
      </c>
      <c r="M26" s="504">
        <v>242</v>
      </c>
      <c r="N26" s="504">
        <v>98</v>
      </c>
      <c r="O26" s="504">
        <v>28</v>
      </c>
      <c r="P26" s="504">
        <v>152</v>
      </c>
      <c r="Q26" s="504">
        <v>11</v>
      </c>
      <c r="R26" s="504">
        <v>230</v>
      </c>
      <c r="S26" s="504">
        <v>138</v>
      </c>
      <c r="T26" s="504">
        <v>216</v>
      </c>
      <c r="U26" s="504">
        <v>236</v>
      </c>
      <c r="V26" s="504">
        <v>312</v>
      </c>
      <c r="W26" s="504">
        <v>294</v>
      </c>
      <c r="X26" s="504">
        <v>1</v>
      </c>
      <c r="Y26" s="504">
        <v>11</v>
      </c>
      <c r="Z26" s="504">
        <v>113</v>
      </c>
      <c r="AA26" s="504">
        <v>190</v>
      </c>
      <c r="AB26" s="504">
        <v>11</v>
      </c>
      <c r="AC26" s="504">
        <v>8</v>
      </c>
      <c r="AD26" s="61">
        <v>14</v>
      </c>
    </row>
    <row r="27" spans="1:30" ht="12" customHeight="1">
      <c r="A27" s="60"/>
      <c r="B27" s="504"/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4"/>
      <c r="T27" s="504"/>
      <c r="U27" s="504"/>
      <c r="V27" s="504"/>
      <c r="W27" s="504"/>
      <c r="X27" s="42"/>
      <c r="Y27" s="42"/>
      <c r="Z27" s="42"/>
      <c r="AA27" s="42"/>
      <c r="AB27" s="42"/>
      <c r="AC27" s="42"/>
      <c r="AD27" s="61"/>
    </row>
    <row r="28" spans="1:30" ht="12" customHeight="1">
      <c r="A28" s="60">
        <v>15</v>
      </c>
      <c r="B28" s="504">
        <v>3035</v>
      </c>
      <c r="C28" s="504">
        <v>1537</v>
      </c>
      <c r="D28" s="504">
        <v>1498</v>
      </c>
      <c r="E28" s="504">
        <v>31</v>
      </c>
      <c r="F28" s="504">
        <v>44</v>
      </c>
      <c r="G28" s="504">
        <v>24</v>
      </c>
      <c r="H28" s="504">
        <v>18</v>
      </c>
      <c r="I28" s="504">
        <v>109</v>
      </c>
      <c r="J28" s="504">
        <v>155</v>
      </c>
      <c r="K28" s="504">
        <v>81</v>
      </c>
      <c r="L28" s="504">
        <v>350</v>
      </c>
      <c r="M28" s="504">
        <v>261</v>
      </c>
      <c r="N28" s="504">
        <v>113</v>
      </c>
      <c r="O28" s="504">
        <v>34</v>
      </c>
      <c r="P28" s="504">
        <v>117</v>
      </c>
      <c r="Q28" s="504">
        <v>16</v>
      </c>
      <c r="R28" s="504">
        <v>207</v>
      </c>
      <c r="S28" s="504">
        <v>126</v>
      </c>
      <c r="T28" s="504">
        <v>174</v>
      </c>
      <c r="U28" s="504">
        <v>239</v>
      </c>
      <c r="V28" s="504">
        <v>280</v>
      </c>
      <c r="W28" s="504">
        <v>326</v>
      </c>
      <c r="X28" s="504">
        <v>5</v>
      </c>
      <c r="Y28" s="504">
        <v>10</v>
      </c>
      <c r="Z28" s="504">
        <v>120</v>
      </c>
      <c r="AA28" s="504">
        <v>166</v>
      </c>
      <c r="AB28" s="504">
        <v>18</v>
      </c>
      <c r="AC28" s="504">
        <v>11</v>
      </c>
      <c r="AD28" s="61">
        <v>15</v>
      </c>
    </row>
    <row r="29" spans="1:30" ht="12" customHeight="1">
      <c r="A29" s="60">
        <v>16</v>
      </c>
      <c r="B29" s="504">
        <v>3130</v>
      </c>
      <c r="C29" s="504">
        <v>1548</v>
      </c>
      <c r="D29" s="504">
        <v>1582</v>
      </c>
      <c r="E29" s="504">
        <v>16</v>
      </c>
      <c r="F29" s="504">
        <v>26</v>
      </c>
      <c r="G29" s="504">
        <v>21</v>
      </c>
      <c r="H29" s="504">
        <v>14</v>
      </c>
      <c r="I29" s="504">
        <v>117</v>
      </c>
      <c r="J29" s="504">
        <v>146</v>
      </c>
      <c r="K29" s="504">
        <v>86</v>
      </c>
      <c r="L29" s="504">
        <v>369</v>
      </c>
      <c r="M29" s="504">
        <v>254</v>
      </c>
      <c r="N29" s="504">
        <v>108</v>
      </c>
      <c r="O29" s="504">
        <v>25</v>
      </c>
      <c r="P29" s="504">
        <v>145</v>
      </c>
      <c r="Q29" s="504">
        <v>17</v>
      </c>
      <c r="R29" s="504">
        <v>248</v>
      </c>
      <c r="S29" s="504">
        <v>145</v>
      </c>
      <c r="T29" s="504">
        <v>214</v>
      </c>
      <c r="U29" s="504">
        <v>224</v>
      </c>
      <c r="V29" s="504">
        <v>330</v>
      </c>
      <c r="W29" s="504">
        <v>308</v>
      </c>
      <c r="X29" s="504">
        <v>2</v>
      </c>
      <c r="Y29" s="504">
        <v>8</v>
      </c>
      <c r="Z29" s="504">
        <v>115</v>
      </c>
      <c r="AA29" s="504">
        <v>166</v>
      </c>
      <c r="AB29" s="504">
        <v>12</v>
      </c>
      <c r="AC29" s="504">
        <v>14</v>
      </c>
      <c r="AD29" s="61">
        <v>16</v>
      </c>
    </row>
    <row r="30" spans="1:30" ht="12" customHeight="1">
      <c r="A30" s="60">
        <v>17</v>
      </c>
      <c r="B30" s="504">
        <v>3264</v>
      </c>
      <c r="C30" s="504">
        <v>1633</v>
      </c>
      <c r="D30" s="504">
        <v>1631</v>
      </c>
      <c r="E30" s="504">
        <v>24</v>
      </c>
      <c r="F30" s="504">
        <v>37</v>
      </c>
      <c r="G30" s="504">
        <v>26</v>
      </c>
      <c r="H30" s="504">
        <v>20</v>
      </c>
      <c r="I30" s="504">
        <v>117</v>
      </c>
      <c r="J30" s="504">
        <v>186</v>
      </c>
      <c r="K30" s="504">
        <v>103</v>
      </c>
      <c r="L30" s="504">
        <v>387</v>
      </c>
      <c r="M30" s="504">
        <v>241</v>
      </c>
      <c r="N30" s="504">
        <v>125</v>
      </c>
      <c r="O30" s="504">
        <v>24</v>
      </c>
      <c r="P30" s="504">
        <v>149</v>
      </c>
      <c r="Q30" s="504">
        <v>10</v>
      </c>
      <c r="R30" s="504">
        <v>255</v>
      </c>
      <c r="S30" s="504">
        <v>160</v>
      </c>
      <c r="T30" s="504">
        <v>194</v>
      </c>
      <c r="U30" s="504">
        <v>271</v>
      </c>
      <c r="V30" s="504">
        <v>293</v>
      </c>
      <c r="W30" s="504">
        <v>293</v>
      </c>
      <c r="X30" s="504">
        <v>4</v>
      </c>
      <c r="Y30" s="504">
        <v>8</v>
      </c>
      <c r="Z30" s="504">
        <v>138</v>
      </c>
      <c r="AA30" s="504">
        <v>166</v>
      </c>
      <c r="AB30" s="504">
        <v>17</v>
      </c>
      <c r="AC30" s="504">
        <v>16</v>
      </c>
      <c r="AD30" s="61">
        <v>17</v>
      </c>
    </row>
    <row r="31" spans="1:30" ht="12" customHeight="1">
      <c r="A31" s="60">
        <v>18</v>
      </c>
      <c r="B31" s="504">
        <v>3393</v>
      </c>
      <c r="C31" s="504">
        <v>1686</v>
      </c>
      <c r="D31" s="504">
        <v>1707</v>
      </c>
      <c r="E31" s="504">
        <v>38</v>
      </c>
      <c r="F31" s="504">
        <v>54</v>
      </c>
      <c r="G31" s="504">
        <v>32</v>
      </c>
      <c r="H31" s="504">
        <v>16</v>
      </c>
      <c r="I31" s="504">
        <v>120</v>
      </c>
      <c r="J31" s="504">
        <v>164</v>
      </c>
      <c r="K31" s="504">
        <v>98</v>
      </c>
      <c r="L31" s="504">
        <v>391</v>
      </c>
      <c r="M31" s="504">
        <v>262</v>
      </c>
      <c r="N31" s="504">
        <v>133</v>
      </c>
      <c r="O31" s="504">
        <v>29</v>
      </c>
      <c r="P31" s="504">
        <v>124</v>
      </c>
      <c r="Q31" s="504">
        <v>14</v>
      </c>
      <c r="R31" s="504">
        <v>252</v>
      </c>
      <c r="S31" s="504">
        <v>174</v>
      </c>
      <c r="T31" s="504">
        <v>202</v>
      </c>
      <c r="U31" s="504">
        <v>320</v>
      </c>
      <c r="V31" s="504">
        <v>307</v>
      </c>
      <c r="W31" s="504">
        <v>326</v>
      </c>
      <c r="X31" s="504">
        <v>0</v>
      </c>
      <c r="Y31" s="504">
        <v>16</v>
      </c>
      <c r="Z31" s="504">
        <v>129</v>
      </c>
      <c r="AA31" s="504">
        <v>164</v>
      </c>
      <c r="AB31" s="504">
        <v>16</v>
      </c>
      <c r="AC31" s="504">
        <v>12</v>
      </c>
      <c r="AD31" s="61">
        <v>18</v>
      </c>
    </row>
    <row r="32" spans="1:30" ht="12" customHeight="1">
      <c r="A32" s="60">
        <v>19</v>
      </c>
      <c r="B32" s="504">
        <v>3451</v>
      </c>
      <c r="C32" s="504">
        <v>1671</v>
      </c>
      <c r="D32" s="504">
        <v>1780</v>
      </c>
      <c r="E32" s="504">
        <v>36</v>
      </c>
      <c r="F32" s="504">
        <v>37</v>
      </c>
      <c r="G32" s="504">
        <v>28</v>
      </c>
      <c r="H32" s="504">
        <v>23</v>
      </c>
      <c r="I32" s="504">
        <v>106</v>
      </c>
      <c r="J32" s="504">
        <v>172</v>
      </c>
      <c r="K32" s="504">
        <v>104</v>
      </c>
      <c r="L32" s="504">
        <v>359</v>
      </c>
      <c r="M32" s="504">
        <v>255</v>
      </c>
      <c r="N32" s="504">
        <v>133</v>
      </c>
      <c r="O32" s="504">
        <v>24</v>
      </c>
      <c r="P32" s="504">
        <v>145</v>
      </c>
      <c r="Q32" s="504">
        <v>30</v>
      </c>
      <c r="R32" s="504">
        <v>259</v>
      </c>
      <c r="S32" s="504">
        <v>177</v>
      </c>
      <c r="T32" s="504">
        <v>197</v>
      </c>
      <c r="U32" s="504">
        <v>440</v>
      </c>
      <c r="V32" s="504">
        <v>285</v>
      </c>
      <c r="W32" s="504">
        <v>301</v>
      </c>
      <c r="X32" s="504">
        <v>2</v>
      </c>
      <c r="Y32" s="504">
        <v>13</v>
      </c>
      <c r="Z32" s="504">
        <v>146</v>
      </c>
      <c r="AA32" s="504">
        <v>154</v>
      </c>
      <c r="AB32" s="504">
        <v>18</v>
      </c>
      <c r="AC32" s="504">
        <v>7</v>
      </c>
      <c r="AD32" s="61">
        <v>19</v>
      </c>
    </row>
    <row r="33" spans="1:30" ht="12" customHeight="1">
      <c r="A33" s="60"/>
      <c r="B33" s="504"/>
      <c r="C33" s="504"/>
      <c r="D33" s="504"/>
      <c r="E33" s="504"/>
      <c r="F33" s="504"/>
      <c r="G33" s="504"/>
      <c r="H33" s="504"/>
      <c r="I33" s="504"/>
      <c r="J33" s="504"/>
      <c r="K33" s="504"/>
      <c r="L33" s="504"/>
      <c r="M33" s="504"/>
      <c r="N33" s="504"/>
      <c r="O33" s="504"/>
      <c r="P33" s="504"/>
      <c r="Q33" s="504"/>
      <c r="R33" s="504"/>
      <c r="S33" s="504"/>
      <c r="T33" s="504"/>
      <c r="U33" s="504"/>
      <c r="V33" s="504"/>
      <c r="W33" s="504"/>
      <c r="X33" s="504"/>
      <c r="Y33" s="504"/>
      <c r="Z33" s="504"/>
      <c r="AA33" s="504"/>
      <c r="AB33" s="504"/>
      <c r="AC33" s="504"/>
      <c r="AD33" s="61"/>
    </row>
    <row r="34" spans="1:30" ht="12" customHeight="1">
      <c r="A34" s="60">
        <v>20</v>
      </c>
      <c r="B34" s="504">
        <v>3587</v>
      </c>
      <c r="C34" s="504">
        <v>1710</v>
      </c>
      <c r="D34" s="504">
        <v>1877</v>
      </c>
      <c r="E34" s="504">
        <v>37</v>
      </c>
      <c r="F34" s="504">
        <v>57</v>
      </c>
      <c r="G34" s="504">
        <v>36</v>
      </c>
      <c r="H34" s="504">
        <v>30</v>
      </c>
      <c r="I34" s="504">
        <v>130</v>
      </c>
      <c r="J34" s="504">
        <v>192</v>
      </c>
      <c r="K34" s="504">
        <v>106</v>
      </c>
      <c r="L34" s="504">
        <v>417</v>
      </c>
      <c r="M34" s="504">
        <v>250</v>
      </c>
      <c r="N34" s="504">
        <v>139</v>
      </c>
      <c r="O34" s="504">
        <v>33</v>
      </c>
      <c r="P34" s="504">
        <v>136</v>
      </c>
      <c r="Q34" s="504">
        <v>17</v>
      </c>
      <c r="R34" s="504">
        <v>271</v>
      </c>
      <c r="S34" s="504">
        <v>161</v>
      </c>
      <c r="T34" s="504">
        <v>179</v>
      </c>
      <c r="U34" s="504">
        <v>452</v>
      </c>
      <c r="V34" s="504">
        <v>326</v>
      </c>
      <c r="W34" s="504">
        <v>300</v>
      </c>
      <c r="X34" s="504">
        <v>3</v>
      </c>
      <c r="Y34" s="504">
        <v>8</v>
      </c>
      <c r="Z34" s="504">
        <v>128</v>
      </c>
      <c r="AA34" s="504">
        <v>145</v>
      </c>
      <c r="AB34" s="504">
        <v>21</v>
      </c>
      <c r="AC34" s="504">
        <v>13</v>
      </c>
      <c r="AD34" s="61">
        <v>20</v>
      </c>
    </row>
    <row r="35" spans="1:30" ht="12" customHeight="1">
      <c r="A35" s="60">
        <v>21</v>
      </c>
      <c r="B35" s="504">
        <v>3760</v>
      </c>
      <c r="C35" s="504">
        <v>1744</v>
      </c>
      <c r="D35" s="504">
        <v>2016</v>
      </c>
      <c r="E35" s="504">
        <v>44</v>
      </c>
      <c r="F35" s="504">
        <v>59</v>
      </c>
      <c r="G35" s="504">
        <v>25</v>
      </c>
      <c r="H35" s="504">
        <v>26</v>
      </c>
      <c r="I35" s="504">
        <v>146</v>
      </c>
      <c r="J35" s="504">
        <v>198</v>
      </c>
      <c r="K35" s="504">
        <v>110</v>
      </c>
      <c r="L35" s="504">
        <v>423</v>
      </c>
      <c r="M35" s="504">
        <v>299</v>
      </c>
      <c r="N35" s="504">
        <v>147</v>
      </c>
      <c r="O35" s="504">
        <v>32</v>
      </c>
      <c r="P35" s="504">
        <v>158</v>
      </c>
      <c r="Q35" s="504">
        <v>14</v>
      </c>
      <c r="R35" s="504">
        <v>291</v>
      </c>
      <c r="S35" s="504">
        <v>199</v>
      </c>
      <c r="T35" s="504">
        <v>168</v>
      </c>
      <c r="U35" s="504">
        <v>501</v>
      </c>
      <c r="V35" s="504">
        <v>308</v>
      </c>
      <c r="W35" s="504">
        <v>282</v>
      </c>
      <c r="X35" s="504">
        <v>3</v>
      </c>
      <c r="Y35" s="504">
        <v>11</v>
      </c>
      <c r="Z35" s="504">
        <v>130</v>
      </c>
      <c r="AA35" s="504">
        <v>159</v>
      </c>
      <c r="AB35" s="504">
        <v>18</v>
      </c>
      <c r="AC35" s="504">
        <v>9</v>
      </c>
      <c r="AD35" s="61">
        <v>21</v>
      </c>
    </row>
    <row r="36" spans="1:30" ht="12" customHeight="1">
      <c r="A36" s="60">
        <v>22</v>
      </c>
      <c r="B36" s="504">
        <v>3662</v>
      </c>
      <c r="C36" s="504">
        <v>1737</v>
      </c>
      <c r="D36" s="504">
        <v>1925</v>
      </c>
      <c r="E36" s="504">
        <v>37</v>
      </c>
      <c r="F36" s="504">
        <v>44</v>
      </c>
      <c r="G36" s="504">
        <v>41</v>
      </c>
      <c r="H36" s="504">
        <v>40</v>
      </c>
      <c r="I36" s="504">
        <v>167</v>
      </c>
      <c r="J36" s="504">
        <v>177</v>
      </c>
      <c r="K36" s="504">
        <v>107</v>
      </c>
      <c r="L36" s="504">
        <v>402</v>
      </c>
      <c r="M36" s="504">
        <v>299</v>
      </c>
      <c r="N36" s="504">
        <v>145</v>
      </c>
      <c r="O36" s="504">
        <v>31</v>
      </c>
      <c r="P36" s="504">
        <v>142</v>
      </c>
      <c r="Q36" s="504">
        <v>23</v>
      </c>
      <c r="R36" s="504">
        <v>295</v>
      </c>
      <c r="S36" s="504">
        <v>159</v>
      </c>
      <c r="T36" s="504">
        <v>146</v>
      </c>
      <c r="U36" s="504">
        <v>489</v>
      </c>
      <c r="V36" s="504">
        <v>328</v>
      </c>
      <c r="W36" s="504">
        <v>286</v>
      </c>
      <c r="X36" s="504">
        <v>1</v>
      </c>
      <c r="Y36" s="504">
        <v>13</v>
      </c>
      <c r="Z36" s="504">
        <v>122</v>
      </c>
      <c r="AA36" s="504">
        <v>147</v>
      </c>
      <c r="AB36" s="504">
        <v>11</v>
      </c>
      <c r="AC36" s="504">
        <v>10</v>
      </c>
      <c r="AD36" s="61">
        <v>22</v>
      </c>
    </row>
    <row r="37" spans="1:30" ht="12" customHeight="1">
      <c r="A37" s="60">
        <v>23</v>
      </c>
      <c r="B37" s="504">
        <v>3718</v>
      </c>
      <c r="C37" s="504">
        <v>1817</v>
      </c>
      <c r="D37" s="504">
        <v>1901</v>
      </c>
      <c r="E37" s="504">
        <v>33</v>
      </c>
      <c r="F37" s="504">
        <v>56</v>
      </c>
      <c r="G37" s="504">
        <v>37</v>
      </c>
      <c r="H37" s="504">
        <v>33</v>
      </c>
      <c r="I37" s="504">
        <v>198</v>
      </c>
      <c r="J37" s="504">
        <v>225</v>
      </c>
      <c r="K37" s="504">
        <v>99</v>
      </c>
      <c r="L37" s="504">
        <v>402</v>
      </c>
      <c r="M37" s="504">
        <v>308</v>
      </c>
      <c r="N37" s="504">
        <v>138</v>
      </c>
      <c r="O37" s="504">
        <v>29</v>
      </c>
      <c r="P37" s="504">
        <v>189</v>
      </c>
      <c r="Q37" s="504">
        <v>15</v>
      </c>
      <c r="R37" s="504">
        <v>305</v>
      </c>
      <c r="S37" s="504">
        <v>176</v>
      </c>
      <c r="T37" s="504">
        <v>177</v>
      </c>
      <c r="U37" s="504">
        <v>429</v>
      </c>
      <c r="V37" s="504">
        <v>303</v>
      </c>
      <c r="W37" s="504">
        <v>278</v>
      </c>
      <c r="X37" s="504">
        <v>3</v>
      </c>
      <c r="Y37" s="504">
        <v>15</v>
      </c>
      <c r="Z37" s="504">
        <v>129</v>
      </c>
      <c r="AA37" s="504">
        <v>123</v>
      </c>
      <c r="AB37" s="504">
        <v>13</v>
      </c>
      <c r="AC37" s="504">
        <v>5</v>
      </c>
      <c r="AD37" s="61">
        <v>23</v>
      </c>
    </row>
    <row r="38" spans="1:30" ht="12" customHeight="1">
      <c r="A38" s="60">
        <v>24</v>
      </c>
      <c r="B38" s="504">
        <v>3714</v>
      </c>
      <c r="C38" s="504">
        <v>1791</v>
      </c>
      <c r="D38" s="504">
        <v>1923</v>
      </c>
      <c r="E38" s="504">
        <v>25</v>
      </c>
      <c r="F38" s="504">
        <v>54</v>
      </c>
      <c r="G38" s="504">
        <v>43</v>
      </c>
      <c r="H38" s="504">
        <v>42</v>
      </c>
      <c r="I38" s="504">
        <v>181</v>
      </c>
      <c r="J38" s="504">
        <v>234</v>
      </c>
      <c r="K38" s="504">
        <v>98</v>
      </c>
      <c r="L38" s="504">
        <v>353</v>
      </c>
      <c r="M38" s="504">
        <v>324</v>
      </c>
      <c r="N38" s="504">
        <v>144</v>
      </c>
      <c r="O38" s="504">
        <v>26</v>
      </c>
      <c r="P38" s="504">
        <v>185</v>
      </c>
      <c r="Q38" s="504">
        <v>27</v>
      </c>
      <c r="R38" s="504">
        <v>346</v>
      </c>
      <c r="S38" s="504">
        <v>203</v>
      </c>
      <c r="T38" s="504">
        <v>163</v>
      </c>
      <c r="U38" s="504">
        <v>361</v>
      </c>
      <c r="V38" s="504">
        <v>314</v>
      </c>
      <c r="W38" s="504">
        <v>278</v>
      </c>
      <c r="X38" s="504">
        <v>3</v>
      </c>
      <c r="Y38" s="504">
        <v>11</v>
      </c>
      <c r="Z38" s="504">
        <v>132</v>
      </c>
      <c r="AA38" s="504">
        <v>146</v>
      </c>
      <c r="AB38" s="504">
        <v>12</v>
      </c>
      <c r="AC38" s="504">
        <v>9</v>
      </c>
      <c r="AD38" s="61">
        <v>24</v>
      </c>
    </row>
    <row r="39" spans="1:30" ht="12" customHeight="1">
      <c r="A39" s="60"/>
      <c r="B39" s="504"/>
      <c r="C39" s="504"/>
      <c r="D39" s="504"/>
      <c r="E39" s="504"/>
      <c r="F39" s="504"/>
      <c r="G39" s="504"/>
      <c r="H39" s="504"/>
      <c r="I39" s="504"/>
      <c r="J39" s="504"/>
      <c r="K39" s="504"/>
      <c r="L39" s="504"/>
      <c r="M39" s="504"/>
      <c r="N39" s="504"/>
      <c r="O39" s="504"/>
      <c r="P39" s="504"/>
      <c r="Q39" s="504"/>
      <c r="R39" s="504"/>
      <c r="S39" s="504"/>
      <c r="T39" s="504"/>
      <c r="U39" s="504"/>
      <c r="V39" s="504"/>
      <c r="W39" s="504"/>
      <c r="X39" s="504"/>
      <c r="Y39" s="504"/>
      <c r="Z39" s="504"/>
      <c r="AA39" s="504"/>
      <c r="AB39" s="504"/>
      <c r="AC39" s="504"/>
      <c r="AD39" s="61"/>
    </row>
    <row r="40" spans="1:30" ht="12" customHeight="1">
      <c r="A40" s="60">
        <v>25</v>
      </c>
      <c r="B40" s="504">
        <v>3794</v>
      </c>
      <c r="C40" s="504">
        <v>1804</v>
      </c>
      <c r="D40" s="504">
        <v>1990</v>
      </c>
      <c r="E40" s="504">
        <v>45</v>
      </c>
      <c r="F40" s="504">
        <v>59</v>
      </c>
      <c r="G40" s="504">
        <v>40</v>
      </c>
      <c r="H40" s="504">
        <v>55</v>
      </c>
      <c r="I40" s="504">
        <v>193</v>
      </c>
      <c r="J40" s="504">
        <v>218</v>
      </c>
      <c r="K40" s="504">
        <v>90</v>
      </c>
      <c r="L40" s="504">
        <v>394</v>
      </c>
      <c r="M40" s="504">
        <v>341</v>
      </c>
      <c r="N40" s="504">
        <v>159</v>
      </c>
      <c r="O40" s="504">
        <v>29</v>
      </c>
      <c r="P40" s="504">
        <v>179</v>
      </c>
      <c r="Q40" s="504">
        <v>23</v>
      </c>
      <c r="R40" s="504">
        <v>315</v>
      </c>
      <c r="S40" s="504">
        <v>208</v>
      </c>
      <c r="T40" s="504">
        <v>165</v>
      </c>
      <c r="U40" s="504">
        <v>395</v>
      </c>
      <c r="V40" s="504">
        <v>345</v>
      </c>
      <c r="W40" s="504">
        <v>279</v>
      </c>
      <c r="X40" s="504">
        <v>2</v>
      </c>
      <c r="Y40" s="504">
        <v>13</v>
      </c>
      <c r="Z40" s="504">
        <v>108</v>
      </c>
      <c r="AA40" s="504">
        <v>115</v>
      </c>
      <c r="AB40" s="504">
        <v>14</v>
      </c>
      <c r="AC40" s="504">
        <v>10</v>
      </c>
      <c r="AD40" s="61">
        <v>25</v>
      </c>
    </row>
    <row r="41" spans="1:30" ht="12" customHeight="1">
      <c r="A41" s="60">
        <v>26</v>
      </c>
      <c r="B41" s="504">
        <v>3793</v>
      </c>
      <c r="C41" s="504">
        <v>1824</v>
      </c>
      <c r="D41" s="504">
        <v>1969</v>
      </c>
      <c r="E41" s="504">
        <v>49</v>
      </c>
      <c r="F41" s="504">
        <v>60</v>
      </c>
      <c r="G41" s="504">
        <v>45</v>
      </c>
      <c r="H41" s="504">
        <v>35</v>
      </c>
      <c r="I41" s="504">
        <v>214</v>
      </c>
      <c r="J41" s="504">
        <v>194</v>
      </c>
      <c r="K41" s="504">
        <v>95</v>
      </c>
      <c r="L41" s="504">
        <v>371</v>
      </c>
      <c r="M41" s="504">
        <v>371</v>
      </c>
      <c r="N41" s="504">
        <v>184</v>
      </c>
      <c r="O41" s="504">
        <v>26</v>
      </c>
      <c r="P41" s="504">
        <v>169</v>
      </c>
      <c r="Q41" s="504">
        <v>23</v>
      </c>
      <c r="R41" s="504">
        <v>365</v>
      </c>
      <c r="S41" s="504">
        <v>194</v>
      </c>
      <c r="T41" s="504">
        <v>173</v>
      </c>
      <c r="U41" s="504">
        <v>353</v>
      </c>
      <c r="V41" s="504">
        <v>333</v>
      </c>
      <c r="W41" s="504">
        <v>244</v>
      </c>
      <c r="X41" s="504">
        <v>3</v>
      </c>
      <c r="Y41" s="504">
        <v>10</v>
      </c>
      <c r="Z41" s="504">
        <v>137</v>
      </c>
      <c r="AA41" s="504">
        <v>120</v>
      </c>
      <c r="AB41" s="504">
        <v>15</v>
      </c>
      <c r="AC41" s="504">
        <v>10</v>
      </c>
      <c r="AD41" s="61">
        <v>26</v>
      </c>
    </row>
    <row r="42" spans="1:30" ht="12" customHeight="1">
      <c r="A42" s="60">
        <v>27</v>
      </c>
      <c r="B42" s="504">
        <v>4119</v>
      </c>
      <c r="C42" s="504">
        <v>2038</v>
      </c>
      <c r="D42" s="504">
        <v>2081</v>
      </c>
      <c r="E42" s="504">
        <v>36</v>
      </c>
      <c r="F42" s="504">
        <v>57</v>
      </c>
      <c r="G42" s="504">
        <v>50</v>
      </c>
      <c r="H42" s="504">
        <v>45</v>
      </c>
      <c r="I42" s="504">
        <v>247</v>
      </c>
      <c r="J42" s="504">
        <v>223</v>
      </c>
      <c r="K42" s="504">
        <v>95</v>
      </c>
      <c r="L42" s="504">
        <v>403</v>
      </c>
      <c r="M42" s="504">
        <v>423</v>
      </c>
      <c r="N42" s="504">
        <v>143</v>
      </c>
      <c r="O42" s="504">
        <v>30</v>
      </c>
      <c r="P42" s="504">
        <v>206</v>
      </c>
      <c r="Q42" s="504">
        <v>27</v>
      </c>
      <c r="R42" s="504">
        <v>401</v>
      </c>
      <c r="S42" s="504">
        <v>225</v>
      </c>
      <c r="T42" s="504">
        <v>163</v>
      </c>
      <c r="U42" s="504">
        <v>398</v>
      </c>
      <c r="V42" s="504">
        <v>372</v>
      </c>
      <c r="W42" s="504">
        <v>282</v>
      </c>
      <c r="X42" s="504">
        <v>2</v>
      </c>
      <c r="Y42" s="504">
        <v>12</v>
      </c>
      <c r="Z42" s="504">
        <v>122</v>
      </c>
      <c r="AA42" s="504">
        <v>132</v>
      </c>
      <c r="AB42" s="504">
        <v>9</v>
      </c>
      <c r="AC42" s="504">
        <v>16</v>
      </c>
      <c r="AD42" s="61">
        <v>27</v>
      </c>
    </row>
    <row r="43" spans="1:30" ht="12" customHeight="1">
      <c r="A43" s="60">
        <v>28</v>
      </c>
      <c r="B43" s="504">
        <v>4380</v>
      </c>
      <c r="C43" s="504">
        <v>2164</v>
      </c>
      <c r="D43" s="504">
        <v>2216</v>
      </c>
      <c r="E43" s="504">
        <v>48</v>
      </c>
      <c r="F43" s="504">
        <v>56</v>
      </c>
      <c r="G43" s="504">
        <v>37</v>
      </c>
      <c r="H43" s="504">
        <v>51</v>
      </c>
      <c r="I43" s="504">
        <v>294</v>
      </c>
      <c r="J43" s="504">
        <v>220</v>
      </c>
      <c r="K43" s="504">
        <v>93</v>
      </c>
      <c r="L43" s="504">
        <v>393</v>
      </c>
      <c r="M43" s="504">
        <v>407</v>
      </c>
      <c r="N43" s="504">
        <v>194</v>
      </c>
      <c r="O43" s="504">
        <v>37</v>
      </c>
      <c r="P43" s="504">
        <v>208</v>
      </c>
      <c r="Q43" s="504">
        <v>27</v>
      </c>
      <c r="R43" s="504">
        <v>444</v>
      </c>
      <c r="S43" s="504">
        <v>224</v>
      </c>
      <c r="T43" s="504">
        <v>208</v>
      </c>
      <c r="U43" s="504">
        <v>400</v>
      </c>
      <c r="V43" s="504">
        <v>359</v>
      </c>
      <c r="W43" s="504">
        <v>341</v>
      </c>
      <c r="X43" s="504">
        <v>3</v>
      </c>
      <c r="Y43" s="504">
        <v>13</v>
      </c>
      <c r="Z43" s="504">
        <v>148</v>
      </c>
      <c r="AA43" s="504">
        <v>153</v>
      </c>
      <c r="AB43" s="504">
        <v>11</v>
      </c>
      <c r="AC43" s="504">
        <v>11</v>
      </c>
      <c r="AD43" s="61">
        <v>28</v>
      </c>
    </row>
    <row r="44" spans="1:30" ht="12" customHeight="1">
      <c r="A44" s="60">
        <v>29</v>
      </c>
      <c r="B44" s="504">
        <v>4524</v>
      </c>
      <c r="C44" s="504">
        <v>2195</v>
      </c>
      <c r="D44" s="504">
        <v>2329</v>
      </c>
      <c r="E44" s="504">
        <v>40</v>
      </c>
      <c r="F44" s="504">
        <v>50</v>
      </c>
      <c r="G44" s="504">
        <v>45</v>
      </c>
      <c r="H44" s="504">
        <v>51</v>
      </c>
      <c r="I44" s="504">
        <v>275</v>
      </c>
      <c r="J44" s="504">
        <v>241</v>
      </c>
      <c r="K44" s="504">
        <v>92</v>
      </c>
      <c r="L44" s="504">
        <v>462</v>
      </c>
      <c r="M44" s="504">
        <v>399</v>
      </c>
      <c r="N44" s="504">
        <v>178</v>
      </c>
      <c r="O44" s="504">
        <v>24</v>
      </c>
      <c r="P44" s="504">
        <v>202</v>
      </c>
      <c r="Q44" s="504">
        <v>25</v>
      </c>
      <c r="R44" s="504">
        <v>454</v>
      </c>
      <c r="S44" s="504">
        <v>242</v>
      </c>
      <c r="T44" s="504">
        <v>199</v>
      </c>
      <c r="U44" s="504">
        <v>416</v>
      </c>
      <c r="V44" s="504">
        <v>417</v>
      </c>
      <c r="W44" s="504">
        <v>334</v>
      </c>
      <c r="X44" s="504">
        <v>3</v>
      </c>
      <c r="Y44" s="504">
        <v>11</v>
      </c>
      <c r="Z44" s="504">
        <v>181</v>
      </c>
      <c r="AA44" s="504">
        <v>160</v>
      </c>
      <c r="AB44" s="504">
        <v>16</v>
      </c>
      <c r="AC44" s="504">
        <v>7</v>
      </c>
      <c r="AD44" s="61">
        <v>29</v>
      </c>
    </row>
    <row r="45" spans="1:30" ht="12" customHeight="1">
      <c r="A45" s="60"/>
      <c r="B45" s="504"/>
      <c r="C45" s="504"/>
      <c r="D45" s="504"/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04"/>
      <c r="P45" s="504"/>
      <c r="Q45" s="504"/>
      <c r="R45" s="504"/>
      <c r="S45" s="504"/>
      <c r="T45" s="504"/>
      <c r="U45" s="504"/>
      <c r="V45" s="504"/>
      <c r="W45" s="504"/>
      <c r="X45" s="504"/>
      <c r="Y45" s="504"/>
      <c r="Z45" s="504"/>
      <c r="AA45" s="504"/>
      <c r="AB45" s="504"/>
      <c r="AC45" s="504"/>
      <c r="AD45" s="61"/>
    </row>
    <row r="46" spans="1:30" ht="12" customHeight="1">
      <c r="A46" s="60">
        <v>30</v>
      </c>
      <c r="B46" s="504">
        <v>4839</v>
      </c>
      <c r="C46" s="504">
        <v>2320</v>
      </c>
      <c r="D46" s="504">
        <v>2519</v>
      </c>
      <c r="E46" s="504">
        <v>46</v>
      </c>
      <c r="F46" s="504">
        <v>58</v>
      </c>
      <c r="G46" s="504">
        <v>49</v>
      </c>
      <c r="H46" s="504">
        <v>60</v>
      </c>
      <c r="I46" s="504">
        <v>320</v>
      </c>
      <c r="J46" s="504">
        <v>246</v>
      </c>
      <c r="K46" s="504">
        <v>119</v>
      </c>
      <c r="L46" s="504">
        <v>470</v>
      </c>
      <c r="M46" s="504">
        <v>480</v>
      </c>
      <c r="N46" s="504">
        <v>192</v>
      </c>
      <c r="O46" s="504">
        <v>44</v>
      </c>
      <c r="P46" s="504">
        <v>261</v>
      </c>
      <c r="Q46" s="504">
        <v>27</v>
      </c>
      <c r="R46" s="504">
        <v>475</v>
      </c>
      <c r="S46" s="504">
        <v>239</v>
      </c>
      <c r="T46" s="504">
        <v>199</v>
      </c>
      <c r="U46" s="504">
        <v>404</v>
      </c>
      <c r="V46" s="504">
        <v>442</v>
      </c>
      <c r="W46" s="504">
        <v>323</v>
      </c>
      <c r="X46" s="504">
        <v>0</v>
      </c>
      <c r="Y46" s="504">
        <v>10</v>
      </c>
      <c r="Z46" s="504">
        <v>178</v>
      </c>
      <c r="AA46" s="504">
        <v>171</v>
      </c>
      <c r="AB46" s="504">
        <v>15</v>
      </c>
      <c r="AC46" s="504">
        <v>11</v>
      </c>
      <c r="AD46" s="61">
        <v>30</v>
      </c>
    </row>
    <row r="47" spans="1:30" ht="12" customHeight="1">
      <c r="A47" s="60">
        <v>31</v>
      </c>
      <c r="B47" s="504">
        <v>5037</v>
      </c>
      <c r="C47" s="504">
        <v>2489</v>
      </c>
      <c r="D47" s="504">
        <v>2548</v>
      </c>
      <c r="E47" s="504">
        <v>36</v>
      </c>
      <c r="F47" s="504">
        <v>60</v>
      </c>
      <c r="G47" s="504">
        <v>35</v>
      </c>
      <c r="H47" s="504">
        <v>53</v>
      </c>
      <c r="I47" s="504">
        <v>268</v>
      </c>
      <c r="J47" s="504">
        <v>242</v>
      </c>
      <c r="K47" s="504">
        <v>123</v>
      </c>
      <c r="L47" s="504">
        <v>471</v>
      </c>
      <c r="M47" s="504">
        <v>513</v>
      </c>
      <c r="N47" s="504">
        <v>233</v>
      </c>
      <c r="O47" s="504">
        <v>39</v>
      </c>
      <c r="P47" s="504">
        <v>239</v>
      </c>
      <c r="Q47" s="504">
        <v>27</v>
      </c>
      <c r="R47" s="504">
        <v>473</v>
      </c>
      <c r="S47" s="504">
        <v>254</v>
      </c>
      <c r="T47" s="504">
        <v>235</v>
      </c>
      <c r="U47" s="504">
        <v>444</v>
      </c>
      <c r="V47" s="504">
        <v>468</v>
      </c>
      <c r="W47" s="504">
        <v>389</v>
      </c>
      <c r="X47" s="504">
        <v>5</v>
      </c>
      <c r="Y47" s="504">
        <v>14</v>
      </c>
      <c r="Z47" s="504">
        <v>202</v>
      </c>
      <c r="AA47" s="504">
        <v>190</v>
      </c>
      <c r="AB47" s="504">
        <v>18</v>
      </c>
      <c r="AC47" s="504">
        <v>6</v>
      </c>
      <c r="AD47" s="61">
        <v>31</v>
      </c>
    </row>
    <row r="48" spans="1:30" ht="12" customHeight="1">
      <c r="A48" s="60">
        <v>32</v>
      </c>
      <c r="B48" s="504">
        <v>5221</v>
      </c>
      <c r="C48" s="504">
        <v>2523</v>
      </c>
      <c r="D48" s="504">
        <v>2698</v>
      </c>
      <c r="E48" s="504">
        <v>28</v>
      </c>
      <c r="F48" s="504">
        <v>74</v>
      </c>
      <c r="G48" s="504">
        <v>62</v>
      </c>
      <c r="H48" s="504">
        <v>55</v>
      </c>
      <c r="I48" s="504">
        <v>292</v>
      </c>
      <c r="J48" s="504">
        <v>253</v>
      </c>
      <c r="K48" s="504">
        <v>130</v>
      </c>
      <c r="L48" s="504">
        <v>478</v>
      </c>
      <c r="M48" s="504">
        <v>554</v>
      </c>
      <c r="N48" s="504">
        <v>230</v>
      </c>
      <c r="O48" s="504">
        <v>34</v>
      </c>
      <c r="P48" s="504">
        <v>257</v>
      </c>
      <c r="Q48" s="504">
        <v>26</v>
      </c>
      <c r="R48" s="504">
        <v>470</v>
      </c>
      <c r="S48" s="504">
        <v>276</v>
      </c>
      <c r="T48" s="504">
        <v>232</v>
      </c>
      <c r="U48" s="504">
        <v>491</v>
      </c>
      <c r="V48" s="504">
        <v>425</v>
      </c>
      <c r="W48" s="504">
        <v>401</v>
      </c>
      <c r="X48" s="504">
        <v>2</v>
      </c>
      <c r="Y48" s="504">
        <v>12</v>
      </c>
      <c r="Z48" s="504">
        <v>208</v>
      </c>
      <c r="AA48" s="504">
        <v>211</v>
      </c>
      <c r="AB48" s="504">
        <v>11</v>
      </c>
      <c r="AC48" s="504">
        <v>9</v>
      </c>
      <c r="AD48" s="61">
        <v>32</v>
      </c>
    </row>
    <row r="49" spans="1:30" ht="12" customHeight="1">
      <c r="A49" s="60">
        <v>33</v>
      </c>
      <c r="B49" s="504">
        <v>5373</v>
      </c>
      <c r="C49" s="504">
        <v>2638</v>
      </c>
      <c r="D49" s="504">
        <v>2735</v>
      </c>
      <c r="E49" s="504">
        <v>43</v>
      </c>
      <c r="F49" s="504">
        <v>57</v>
      </c>
      <c r="G49" s="504">
        <v>49</v>
      </c>
      <c r="H49" s="504">
        <v>44</v>
      </c>
      <c r="I49" s="504">
        <v>329</v>
      </c>
      <c r="J49" s="504">
        <v>256</v>
      </c>
      <c r="K49" s="504">
        <v>144</v>
      </c>
      <c r="L49" s="504">
        <v>480</v>
      </c>
      <c r="M49" s="504">
        <v>506</v>
      </c>
      <c r="N49" s="504">
        <v>229</v>
      </c>
      <c r="O49" s="504">
        <v>38</v>
      </c>
      <c r="P49" s="504">
        <v>299</v>
      </c>
      <c r="Q49" s="504">
        <v>26</v>
      </c>
      <c r="R49" s="504">
        <v>491</v>
      </c>
      <c r="S49" s="504">
        <v>283</v>
      </c>
      <c r="T49" s="504">
        <v>268</v>
      </c>
      <c r="U49" s="504">
        <v>450</v>
      </c>
      <c r="V49" s="504">
        <v>466</v>
      </c>
      <c r="W49" s="504">
        <v>422</v>
      </c>
      <c r="X49" s="504">
        <v>9</v>
      </c>
      <c r="Y49" s="504">
        <v>9</v>
      </c>
      <c r="Z49" s="504">
        <v>213</v>
      </c>
      <c r="AA49" s="504">
        <v>229</v>
      </c>
      <c r="AB49" s="504">
        <v>17</v>
      </c>
      <c r="AC49" s="504">
        <v>16</v>
      </c>
      <c r="AD49" s="61">
        <v>33</v>
      </c>
    </row>
    <row r="50" spans="1:30" ht="12" customHeight="1">
      <c r="A50" s="60">
        <v>34</v>
      </c>
      <c r="B50" s="504">
        <v>5197</v>
      </c>
      <c r="C50" s="504">
        <v>2551</v>
      </c>
      <c r="D50" s="504">
        <v>2646</v>
      </c>
      <c r="E50" s="504">
        <v>46</v>
      </c>
      <c r="F50" s="504">
        <v>70</v>
      </c>
      <c r="G50" s="504">
        <v>39</v>
      </c>
      <c r="H50" s="504">
        <v>34</v>
      </c>
      <c r="I50" s="504">
        <v>287</v>
      </c>
      <c r="J50" s="504">
        <v>274</v>
      </c>
      <c r="K50" s="504">
        <v>137</v>
      </c>
      <c r="L50" s="504">
        <v>456</v>
      </c>
      <c r="M50" s="504">
        <v>530</v>
      </c>
      <c r="N50" s="504">
        <v>233</v>
      </c>
      <c r="O50" s="504">
        <v>40</v>
      </c>
      <c r="P50" s="504">
        <v>255</v>
      </c>
      <c r="Q50" s="504">
        <v>23</v>
      </c>
      <c r="R50" s="504">
        <v>446</v>
      </c>
      <c r="S50" s="504">
        <v>280</v>
      </c>
      <c r="T50" s="504">
        <v>287</v>
      </c>
      <c r="U50" s="504">
        <v>443</v>
      </c>
      <c r="V50" s="504">
        <v>439</v>
      </c>
      <c r="W50" s="504">
        <v>430</v>
      </c>
      <c r="X50" s="504">
        <v>4</v>
      </c>
      <c r="Y50" s="504">
        <v>14</v>
      </c>
      <c r="Z50" s="504">
        <v>178</v>
      </c>
      <c r="AA50" s="504">
        <v>221</v>
      </c>
      <c r="AB50" s="504">
        <v>17</v>
      </c>
      <c r="AC50" s="504">
        <v>14</v>
      </c>
      <c r="AD50" s="61">
        <v>34</v>
      </c>
    </row>
    <row r="51" spans="1:30" ht="12" customHeight="1">
      <c r="A51" s="60"/>
      <c r="B51" s="504"/>
      <c r="C51" s="504"/>
      <c r="D51" s="504"/>
      <c r="E51" s="504"/>
      <c r="F51" s="504"/>
      <c r="G51" s="504"/>
      <c r="H51" s="504"/>
      <c r="I51" s="504"/>
      <c r="J51" s="504"/>
      <c r="K51" s="504"/>
      <c r="L51" s="504"/>
      <c r="M51" s="504"/>
      <c r="N51" s="504"/>
      <c r="O51" s="504"/>
      <c r="P51" s="504"/>
      <c r="Q51" s="504"/>
      <c r="R51" s="504"/>
      <c r="S51" s="504"/>
      <c r="T51" s="504"/>
      <c r="U51" s="504"/>
      <c r="V51" s="504"/>
      <c r="W51" s="504"/>
      <c r="X51" s="504"/>
      <c r="Y51" s="504"/>
      <c r="Z51" s="504"/>
      <c r="AA51" s="504"/>
      <c r="AB51" s="504"/>
      <c r="AC51" s="504"/>
      <c r="AD51" s="61"/>
    </row>
    <row r="52" spans="1:30" ht="12" customHeight="1">
      <c r="A52" s="60">
        <v>35</v>
      </c>
      <c r="B52" s="504">
        <v>4865</v>
      </c>
      <c r="C52" s="504">
        <v>2388</v>
      </c>
      <c r="D52" s="504">
        <v>2477</v>
      </c>
      <c r="E52" s="504">
        <v>51</v>
      </c>
      <c r="F52" s="504">
        <v>63</v>
      </c>
      <c r="G52" s="504">
        <v>53</v>
      </c>
      <c r="H52" s="504">
        <v>48</v>
      </c>
      <c r="I52" s="504">
        <v>264</v>
      </c>
      <c r="J52" s="504">
        <v>230</v>
      </c>
      <c r="K52" s="504">
        <v>111</v>
      </c>
      <c r="L52" s="504">
        <v>445</v>
      </c>
      <c r="M52" s="504">
        <v>514</v>
      </c>
      <c r="N52" s="504">
        <v>202</v>
      </c>
      <c r="O52" s="504">
        <v>35</v>
      </c>
      <c r="P52" s="504">
        <v>239</v>
      </c>
      <c r="Q52" s="504">
        <v>15</v>
      </c>
      <c r="R52" s="504">
        <v>433</v>
      </c>
      <c r="S52" s="504">
        <v>243</v>
      </c>
      <c r="T52" s="504">
        <v>242</v>
      </c>
      <c r="U52" s="504">
        <v>427</v>
      </c>
      <c r="V52" s="504">
        <v>445</v>
      </c>
      <c r="W52" s="504">
        <v>392</v>
      </c>
      <c r="X52" s="504">
        <v>3</v>
      </c>
      <c r="Y52" s="504">
        <v>8</v>
      </c>
      <c r="Z52" s="504">
        <v>155</v>
      </c>
      <c r="AA52" s="504">
        <v>221</v>
      </c>
      <c r="AB52" s="504">
        <v>15</v>
      </c>
      <c r="AC52" s="504">
        <v>11</v>
      </c>
      <c r="AD52" s="61">
        <v>35</v>
      </c>
    </row>
    <row r="53" spans="1:30" ht="12" customHeight="1">
      <c r="A53" s="60">
        <v>36</v>
      </c>
      <c r="B53" s="504">
        <v>4752</v>
      </c>
      <c r="C53" s="504">
        <v>2332</v>
      </c>
      <c r="D53" s="504">
        <v>2420</v>
      </c>
      <c r="E53" s="504">
        <v>32</v>
      </c>
      <c r="F53" s="504">
        <v>63</v>
      </c>
      <c r="G53" s="504">
        <v>43</v>
      </c>
      <c r="H53" s="504">
        <v>43</v>
      </c>
      <c r="I53" s="504">
        <v>234</v>
      </c>
      <c r="J53" s="504">
        <v>242</v>
      </c>
      <c r="K53" s="504">
        <v>99</v>
      </c>
      <c r="L53" s="504">
        <v>443</v>
      </c>
      <c r="M53" s="504">
        <v>498</v>
      </c>
      <c r="N53" s="504">
        <v>198</v>
      </c>
      <c r="O53" s="504">
        <v>42</v>
      </c>
      <c r="P53" s="504">
        <v>291</v>
      </c>
      <c r="Q53" s="504">
        <v>19</v>
      </c>
      <c r="R53" s="504">
        <v>396</v>
      </c>
      <c r="S53" s="504">
        <v>245</v>
      </c>
      <c r="T53" s="504">
        <v>255</v>
      </c>
      <c r="U53" s="504">
        <v>353</v>
      </c>
      <c r="V53" s="504">
        <v>383</v>
      </c>
      <c r="W53" s="504">
        <v>410</v>
      </c>
      <c r="X53" s="504">
        <v>5</v>
      </c>
      <c r="Y53" s="504">
        <v>14</v>
      </c>
      <c r="Z53" s="504">
        <v>186</v>
      </c>
      <c r="AA53" s="504">
        <v>230</v>
      </c>
      <c r="AB53" s="504">
        <v>19</v>
      </c>
      <c r="AC53" s="504">
        <v>9</v>
      </c>
      <c r="AD53" s="61">
        <v>36</v>
      </c>
    </row>
    <row r="54" spans="1:30" ht="12" customHeight="1">
      <c r="A54" s="60">
        <v>37</v>
      </c>
      <c r="B54" s="504">
        <v>4543</v>
      </c>
      <c r="C54" s="504">
        <v>2208</v>
      </c>
      <c r="D54" s="504">
        <v>2335</v>
      </c>
      <c r="E54" s="504">
        <v>58</v>
      </c>
      <c r="F54" s="504">
        <v>69</v>
      </c>
      <c r="G54" s="504">
        <v>60</v>
      </c>
      <c r="H54" s="504">
        <v>49</v>
      </c>
      <c r="I54" s="504">
        <v>250</v>
      </c>
      <c r="J54" s="504">
        <v>222</v>
      </c>
      <c r="K54" s="504">
        <v>111</v>
      </c>
      <c r="L54" s="504">
        <v>449</v>
      </c>
      <c r="M54" s="504">
        <v>489</v>
      </c>
      <c r="N54" s="504">
        <v>193</v>
      </c>
      <c r="O54" s="504">
        <v>20</v>
      </c>
      <c r="P54" s="504">
        <v>252</v>
      </c>
      <c r="Q54" s="504">
        <v>22</v>
      </c>
      <c r="R54" s="504">
        <v>353</v>
      </c>
      <c r="S54" s="504">
        <v>202</v>
      </c>
      <c r="T54" s="504">
        <v>226</v>
      </c>
      <c r="U54" s="504">
        <v>370</v>
      </c>
      <c r="V54" s="504">
        <v>378</v>
      </c>
      <c r="W54" s="504">
        <v>368</v>
      </c>
      <c r="X54" s="504">
        <v>1</v>
      </c>
      <c r="Y54" s="504">
        <v>12</v>
      </c>
      <c r="Z54" s="504">
        <v>158</v>
      </c>
      <c r="AA54" s="504">
        <v>209</v>
      </c>
      <c r="AB54" s="504">
        <v>12</v>
      </c>
      <c r="AC54" s="504">
        <v>10</v>
      </c>
      <c r="AD54" s="61">
        <v>37</v>
      </c>
    </row>
    <row r="55" spans="1:30" ht="12" customHeight="1">
      <c r="A55" s="60">
        <v>38</v>
      </c>
      <c r="B55" s="504">
        <v>4263</v>
      </c>
      <c r="C55" s="504">
        <v>1940</v>
      </c>
      <c r="D55" s="504">
        <v>2323</v>
      </c>
      <c r="E55" s="504">
        <v>38</v>
      </c>
      <c r="F55" s="504">
        <v>66</v>
      </c>
      <c r="G55" s="504">
        <v>51</v>
      </c>
      <c r="H55" s="504">
        <v>24</v>
      </c>
      <c r="I55" s="504">
        <v>226</v>
      </c>
      <c r="J55" s="504">
        <v>212</v>
      </c>
      <c r="K55" s="504">
        <v>110</v>
      </c>
      <c r="L55" s="504">
        <v>405</v>
      </c>
      <c r="M55" s="504">
        <v>426</v>
      </c>
      <c r="N55" s="504">
        <v>167</v>
      </c>
      <c r="O55" s="504">
        <v>38</v>
      </c>
      <c r="P55" s="504">
        <v>221</v>
      </c>
      <c r="Q55" s="504">
        <v>18</v>
      </c>
      <c r="R55" s="504">
        <v>315</v>
      </c>
      <c r="S55" s="504">
        <v>221</v>
      </c>
      <c r="T55" s="504">
        <v>221</v>
      </c>
      <c r="U55" s="504">
        <v>326</v>
      </c>
      <c r="V55" s="504">
        <v>364</v>
      </c>
      <c r="W55" s="504">
        <v>372</v>
      </c>
      <c r="X55" s="504">
        <v>4</v>
      </c>
      <c r="Y55" s="504">
        <v>7</v>
      </c>
      <c r="Z55" s="504">
        <v>164</v>
      </c>
      <c r="AA55" s="504">
        <v>242</v>
      </c>
      <c r="AB55" s="504">
        <v>13</v>
      </c>
      <c r="AC55" s="504">
        <v>12</v>
      </c>
      <c r="AD55" s="61">
        <v>38</v>
      </c>
    </row>
    <row r="56" spans="1:30" ht="12" customHeight="1">
      <c r="A56" s="60">
        <v>39</v>
      </c>
      <c r="B56" s="504">
        <v>4210</v>
      </c>
      <c r="C56" s="504">
        <v>1996</v>
      </c>
      <c r="D56" s="504">
        <v>2214</v>
      </c>
      <c r="E56" s="504">
        <v>39</v>
      </c>
      <c r="F56" s="504">
        <v>59</v>
      </c>
      <c r="G56" s="504">
        <v>55</v>
      </c>
      <c r="H56" s="504">
        <v>33</v>
      </c>
      <c r="I56" s="504">
        <v>220</v>
      </c>
      <c r="J56" s="504">
        <v>245</v>
      </c>
      <c r="K56" s="504">
        <v>113</v>
      </c>
      <c r="L56" s="504">
        <v>424</v>
      </c>
      <c r="M56" s="504">
        <v>418</v>
      </c>
      <c r="N56" s="504">
        <v>154</v>
      </c>
      <c r="O56" s="504">
        <v>32</v>
      </c>
      <c r="P56" s="504">
        <v>216</v>
      </c>
      <c r="Q56" s="504">
        <v>14</v>
      </c>
      <c r="R56" s="504">
        <v>312</v>
      </c>
      <c r="S56" s="504">
        <v>209</v>
      </c>
      <c r="T56" s="504">
        <v>261</v>
      </c>
      <c r="U56" s="504">
        <v>341</v>
      </c>
      <c r="V56" s="504">
        <v>347</v>
      </c>
      <c r="W56" s="504">
        <v>326</v>
      </c>
      <c r="X56" s="504">
        <v>4</v>
      </c>
      <c r="Y56" s="504">
        <v>12</v>
      </c>
      <c r="Z56" s="504">
        <v>149</v>
      </c>
      <c r="AA56" s="504">
        <v>196</v>
      </c>
      <c r="AB56" s="504">
        <v>16</v>
      </c>
      <c r="AC56" s="504">
        <v>15</v>
      </c>
      <c r="AD56" s="61">
        <v>39</v>
      </c>
    </row>
    <row r="57" spans="1:30" ht="12" customHeight="1">
      <c r="A57" s="60"/>
      <c r="B57" s="504"/>
      <c r="C57" s="504"/>
      <c r="D57" s="504"/>
      <c r="E57" s="504"/>
      <c r="F57" s="504"/>
      <c r="G57" s="504"/>
      <c r="H57" s="504"/>
      <c r="I57" s="504"/>
      <c r="J57" s="504"/>
      <c r="K57" s="504"/>
      <c r="L57" s="504"/>
      <c r="M57" s="504"/>
      <c r="N57" s="504"/>
      <c r="O57" s="504"/>
      <c r="P57" s="504"/>
      <c r="Q57" s="504"/>
      <c r="R57" s="504"/>
      <c r="S57" s="504"/>
      <c r="T57" s="504"/>
      <c r="U57" s="504"/>
      <c r="V57" s="504"/>
      <c r="W57" s="504"/>
      <c r="X57" s="504"/>
      <c r="Y57" s="504"/>
      <c r="Z57" s="504"/>
      <c r="AA57" s="504"/>
      <c r="AB57" s="504"/>
      <c r="AC57" s="504"/>
      <c r="AD57" s="61"/>
    </row>
    <row r="58" spans="1:30" ht="12" customHeight="1">
      <c r="A58" s="60">
        <v>40</v>
      </c>
      <c r="B58" s="504">
        <v>3246</v>
      </c>
      <c r="C58" s="504">
        <v>1538</v>
      </c>
      <c r="D58" s="504">
        <v>1708</v>
      </c>
      <c r="E58" s="504">
        <v>26</v>
      </c>
      <c r="F58" s="504">
        <v>38</v>
      </c>
      <c r="G58" s="504">
        <v>44</v>
      </c>
      <c r="H58" s="504">
        <v>30</v>
      </c>
      <c r="I58" s="504">
        <v>163</v>
      </c>
      <c r="J58" s="504">
        <v>186</v>
      </c>
      <c r="K58" s="504">
        <v>75</v>
      </c>
      <c r="L58" s="504">
        <v>309</v>
      </c>
      <c r="M58" s="504">
        <v>347</v>
      </c>
      <c r="N58" s="504">
        <v>104</v>
      </c>
      <c r="O58" s="504">
        <v>13</v>
      </c>
      <c r="P58" s="504">
        <v>157</v>
      </c>
      <c r="Q58" s="504">
        <v>13</v>
      </c>
      <c r="R58" s="504">
        <v>230</v>
      </c>
      <c r="S58" s="504">
        <v>178</v>
      </c>
      <c r="T58" s="504">
        <v>202</v>
      </c>
      <c r="U58" s="504">
        <v>222</v>
      </c>
      <c r="V58" s="504">
        <v>283</v>
      </c>
      <c r="W58" s="504">
        <v>303</v>
      </c>
      <c r="X58" s="504">
        <v>1</v>
      </c>
      <c r="Y58" s="504">
        <v>8</v>
      </c>
      <c r="Z58" s="504">
        <v>106</v>
      </c>
      <c r="AA58" s="504">
        <v>191</v>
      </c>
      <c r="AB58" s="504">
        <v>8</v>
      </c>
      <c r="AC58" s="504">
        <v>9</v>
      </c>
      <c r="AD58" s="61">
        <v>40</v>
      </c>
    </row>
    <row r="59" spans="1:30" ht="12" customHeight="1">
      <c r="A59" s="60">
        <v>41</v>
      </c>
      <c r="B59" s="504">
        <v>4224</v>
      </c>
      <c r="C59" s="504">
        <v>2018</v>
      </c>
      <c r="D59" s="504">
        <v>2206</v>
      </c>
      <c r="E59" s="504">
        <v>43</v>
      </c>
      <c r="F59" s="504">
        <v>55</v>
      </c>
      <c r="G59" s="504">
        <v>49</v>
      </c>
      <c r="H59" s="504">
        <v>31</v>
      </c>
      <c r="I59" s="504">
        <v>176</v>
      </c>
      <c r="J59" s="504">
        <v>256</v>
      </c>
      <c r="K59" s="504">
        <v>119</v>
      </c>
      <c r="L59" s="504">
        <v>440</v>
      </c>
      <c r="M59" s="504">
        <v>417</v>
      </c>
      <c r="N59" s="504">
        <v>141</v>
      </c>
      <c r="O59" s="504">
        <v>21</v>
      </c>
      <c r="P59" s="504">
        <v>236</v>
      </c>
      <c r="Q59" s="504">
        <v>23</v>
      </c>
      <c r="R59" s="504">
        <v>313</v>
      </c>
      <c r="S59" s="504">
        <v>201</v>
      </c>
      <c r="T59" s="504">
        <v>242</v>
      </c>
      <c r="U59" s="504">
        <v>309</v>
      </c>
      <c r="V59" s="504">
        <v>382</v>
      </c>
      <c r="W59" s="504">
        <v>359</v>
      </c>
      <c r="X59" s="504">
        <v>5</v>
      </c>
      <c r="Y59" s="504">
        <v>10</v>
      </c>
      <c r="Z59" s="504">
        <v>156</v>
      </c>
      <c r="AA59" s="504">
        <v>208</v>
      </c>
      <c r="AB59" s="504">
        <v>22</v>
      </c>
      <c r="AC59" s="504">
        <v>10</v>
      </c>
      <c r="AD59" s="61">
        <v>41</v>
      </c>
    </row>
    <row r="60" spans="1:30" ht="12" customHeight="1">
      <c r="A60" s="60">
        <v>42</v>
      </c>
      <c r="B60" s="504">
        <v>4212</v>
      </c>
      <c r="C60" s="504">
        <v>2004</v>
      </c>
      <c r="D60" s="504">
        <v>2208</v>
      </c>
      <c r="E60" s="504">
        <v>54</v>
      </c>
      <c r="F60" s="504">
        <v>49</v>
      </c>
      <c r="G60" s="504">
        <v>48</v>
      </c>
      <c r="H60" s="504">
        <v>55</v>
      </c>
      <c r="I60" s="504">
        <v>200</v>
      </c>
      <c r="J60" s="504">
        <v>221</v>
      </c>
      <c r="K60" s="504">
        <v>121</v>
      </c>
      <c r="L60" s="504">
        <v>429</v>
      </c>
      <c r="M60" s="504">
        <v>382</v>
      </c>
      <c r="N60" s="504">
        <v>147</v>
      </c>
      <c r="O60" s="504">
        <v>26</v>
      </c>
      <c r="P60" s="504">
        <v>213</v>
      </c>
      <c r="Q60" s="504">
        <v>19</v>
      </c>
      <c r="R60" s="504">
        <v>344</v>
      </c>
      <c r="S60" s="504">
        <v>204</v>
      </c>
      <c r="T60" s="504">
        <v>258</v>
      </c>
      <c r="U60" s="504">
        <v>334</v>
      </c>
      <c r="V60" s="504">
        <v>357</v>
      </c>
      <c r="W60" s="504">
        <v>345</v>
      </c>
      <c r="X60" s="504">
        <v>8</v>
      </c>
      <c r="Y60" s="504">
        <v>12</v>
      </c>
      <c r="Z60" s="504">
        <v>141</v>
      </c>
      <c r="AA60" s="504">
        <v>223</v>
      </c>
      <c r="AB60" s="504">
        <v>11</v>
      </c>
      <c r="AC60" s="504">
        <v>11</v>
      </c>
      <c r="AD60" s="61">
        <v>42</v>
      </c>
    </row>
    <row r="61" spans="1:30" ht="12" customHeight="1">
      <c r="A61" s="60">
        <v>43</v>
      </c>
      <c r="B61" s="504">
        <v>4197</v>
      </c>
      <c r="C61" s="504">
        <v>2000</v>
      </c>
      <c r="D61" s="504">
        <v>2197</v>
      </c>
      <c r="E61" s="504">
        <v>44</v>
      </c>
      <c r="F61" s="504">
        <v>62</v>
      </c>
      <c r="G61" s="504">
        <v>48</v>
      </c>
      <c r="H61" s="504">
        <v>42</v>
      </c>
      <c r="I61" s="504">
        <v>201</v>
      </c>
      <c r="J61" s="504">
        <v>227</v>
      </c>
      <c r="K61" s="504">
        <v>144</v>
      </c>
      <c r="L61" s="504">
        <v>421</v>
      </c>
      <c r="M61" s="504">
        <v>385</v>
      </c>
      <c r="N61" s="504">
        <v>145</v>
      </c>
      <c r="O61" s="504">
        <v>25</v>
      </c>
      <c r="P61" s="504">
        <v>195</v>
      </c>
      <c r="Q61" s="504">
        <v>10</v>
      </c>
      <c r="R61" s="504">
        <v>312</v>
      </c>
      <c r="S61" s="504">
        <v>190</v>
      </c>
      <c r="T61" s="504">
        <v>273</v>
      </c>
      <c r="U61" s="504">
        <v>312</v>
      </c>
      <c r="V61" s="504">
        <v>344</v>
      </c>
      <c r="W61" s="504">
        <v>386</v>
      </c>
      <c r="X61" s="504">
        <v>1</v>
      </c>
      <c r="Y61" s="504">
        <v>17</v>
      </c>
      <c r="Z61" s="504">
        <v>146</v>
      </c>
      <c r="AA61" s="504">
        <v>235</v>
      </c>
      <c r="AB61" s="504">
        <v>18</v>
      </c>
      <c r="AC61" s="504">
        <v>14</v>
      </c>
      <c r="AD61" s="61">
        <v>43</v>
      </c>
    </row>
    <row r="62" spans="1:30" ht="12" customHeight="1">
      <c r="A62" s="60">
        <v>44</v>
      </c>
      <c r="B62" s="504">
        <v>4117</v>
      </c>
      <c r="C62" s="504">
        <v>2012</v>
      </c>
      <c r="D62" s="504">
        <v>2105</v>
      </c>
      <c r="E62" s="504">
        <v>44</v>
      </c>
      <c r="F62" s="504">
        <v>69</v>
      </c>
      <c r="G62" s="504">
        <v>57</v>
      </c>
      <c r="H62" s="504">
        <v>47</v>
      </c>
      <c r="I62" s="504">
        <v>178</v>
      </c>
      <c r="J62" s="504">
        <v>256</v>
      </c>
      <c r="K62" s="504">
        <v>126</v>
      </c>
      <c r="L62" s="504">
        <v>405</v>
      </c>
      <c r="M62" s="504">
        <v>387</v>
      </c>
      <c r="N62" s="504">
        <v>140</v>
      </c>
      <c r="O62" s="504">
        <v>32</v>
      </c>
      <c r="P62" s="504">
        <v>194</v>
      </c>
      <c r="Q62" s="504">
        <v>13</v>
      </c>
      <c r="R62" s="504">
        <v>312</v>
      </c>
      <c r="S62" s="504">
        <v>193</v>
      </c>
      <c r="T62" s="504">
        <v>230</v>
      </c>
      <c r="U62" s="504">
        <v>327</v>
      </c>
      <c r="V62" s="504">
        <v>336</v>
      </c>
      <c r="W62" s="504">
        <v>345</v>
      </c>
      <c r="X62" s="504">
        <v>3</v>
      </c>
      <c r="Y62" s="504">
        <v>19</v>
      </c>
      <c r="Z62" s="504">
        <v>142</v>
      </c>
      <c r="AA62" s="504">
        <v>226</v>
      </c>
      <c r="AB62" s="504">
        <v>21</v>
      </c>
      <c r="AC62" s="504">
        <v>15</v>
      </c>
      <c r="AD62" s="61">
        <v>44</v>
      </c>
    </row>
    <row r="63" spans="1:30" ht="12" customHeight="1">
      <c r="A63" s="60"/>
      <c r="B63" s="504"/>
      <c r="C63" s="504"/>
      <c r="D63" s="504"/>
      <c r="E63" s="504"/>
      <c r="F63" s="504"/>
      <c r="G63" s="504"/>
      <c r="H63" s="504"/>
      <c r="I63" s="504"/>
      <c r="J63" s="504"/>
      <c r="K63" s="504"/>
      <c r="L63" s="504"/>
      <c r="M63" s="504"/>
      <c r="N63" s="504"/>
      <c r="O63" s="504"/>
      <c r="P63" s="504"/>
      <c r="Q63" s="504"/>
      <c r="R63" s="504"/>
      <c r="S63" s="504"/>
      <c r="T63" s="504"/>
      <c r="U63" s="504"/>
      <c r="V63" s="504"/>
      <c r="W63" s="504"/>
      <c r="X63" s="504"/>
      <c r="Y63" s="504"/>
      <c r="Z63" s="504"/>
      <c r="AA63" s="504"/>
      <c r="AB63" s="504"/>
      <c r="AC63" s="504"/>
      <c r="AD63" s="61"/>
    </row>
    <row r="64" spans="1:30" ht="12" customHeight="1">
      <c r="A64" s="60">
        <v>45</v>
      </c>
      <c r="B64" s="504">
        <v>3969</v>
      </c>
      <c r="C64" s="504">
        <v>1940</v>
      </c>
      <c r="D64" s="504">
        <v>2029</v>
      </c>
      <c r="E64" s="504">
        <v>55</v>
      </c>
      <c r="F64" s="504">
        <v>49</v>
      </c>
      <c r="G64" s="504">
        <v>51</v>
      </c>
      <c r="H64" s="504">
        <v>29</v>
      </c>
      <c r="I64" s="504">
        <v>168</v>
      </c>
      <c r="J64" s="504">
        <v>237</v>
      </c>
      <c r="K64" s="504">
        <v>125</v>
      </c>
      <c r="L64" s="504">
        <v>454</v>
      </c>
      <c r="M64" s="504">
        <v>391</v>
      </c>
      <c r="N64" s="504">
        <v>155</v>
      </c>
      <c r="O64" s="504">
        <v>32</v>
      </c>
      <c r="P64" s="504">
        <v>183</v>
      </c>
      <c r="Q64" s="504">
        <v>14</v>
      </c>
      <c r="R64" s="504">
        <v>299</v>
      </c>
      <c r="S64" s="504">
        <v>190</v>
      </c>
      <c r="T64" s="504">
        <v>218</v>
      </c>
      <c r="U64" s="504">
        <v>289</v>
      </c>
      <c r="V64" s="504">
        <v>332</v>
      </c>
      <c r="W64" s="504">
        <v>323</v>
      </c>
      <c r="X64" s="504">
        <v>3</v>
      </c>
      <c r="Y64" s="504">
        <v>14</v>
      </c>
      <c r="Z64" s="504">
        <v>124</v>
      </c>
      <c r="AA64" s="504">
        <v>196</v>
      </c>
      <c r="AB64" s="504">
        <v>15</v>
      </c>
      <c r="AC64" s="504">
        <v>23</v>
      </c>
      <c r="AD64" s="61">
        <v>45</v>
      </c>
    </row>
    <row r="65" spans="1:30" ht="12" customHeight="1">
      <c r="A65" s="60">
        <v>46</v>
      </c>
      <c r="B65" s="504">
        <v>4090</v>
      </c>
      <c r="C65" s="504">
        <v>1975</v>
      </c>
      <c r="D65" s="504">
        <v>2115</v>
      </c>
      <c r="E65" s="504">
        <v>33</v>
      </c>
      <c r="F65" s="504">
        <v>66</v>
      </c>
      <c r="G65" s="504">
        <v>45</v>
      </c>
      <c r="H65" s="504">
        <v>36</v>
      </c>
      <c r="I65" s="504">
        <v>190</v>
      </c>
      <c r="J65" s="504">
        <v>249</v>
      </c>
      <c r="K65" s="504">
        <v>128</v>
      </c>
      <c r="L65" s="504">
        <v>440</v>
      </c>
      <c r="M65" s="504">
        <v>362</v>
      </c>
      <c r="N65" s="504">
        <v>151</v>
      </c>
      <c r="O65" s="504">
        <v>33</v>
      </c>
      <c r="P65" s="504">
        <v>190</v>
      </c>
      <c r="Q65" s="504">
        <v>18</v>
      </c>
      <c r="R65" s="504">
        <v>300</v>
      </c>
      <c r="S65" s="504">
        <v>190</v>
      </c>
      <c r="T65" s="504">
        <v>256</v>
      </c>
      <c r="U65" s="504">
        <v>312</v>
      </c>
      <c r="V65" s="504">
        <v>327</v>
      </c>
      <c r="W65" s="504">
        <v>343</v>
      </c>
      <c r="X65" s="504">
        <v>5</v>
      </c>
      <c r="Y65" s="504">
        <v>18</v>
      </c>
      <c r="Z65" s="504">
        <v>156</v>
      </c>
      <c r="AA65" s="504">
        <v>200</v>
      </c>
      <c r="AB65" s="504">
        <v>28</v>
      </c>
      <c r="AC65" s="504">
        <v>14</v>
      </c>
      <c r="AD65" s="61">
        <v>46</v>
      </c>
    </row>
    <row r="66" spans="1:30" ht="12" customHeight="1">
      <c r="A66" s="60">
        <v>47</v>
      </c>
      <c r="B66" s="504">
        <v>4225</v>
      </c>
      <c r="C66" s="504">
        <v>2037</v>
      </c>
      <c r="D66" s="504">
        <v>2188</v>
      </c>
      <c r="E66" s="504">
        <v>42</v>
      </c>
      <c r="F66" s="504">
        <v>64</v>
      </c>
      <c r="G66" s="504">
        <v>50</v>
      </c>
      <c r="H66" s="504">
        <v>44</v>
      </c>
      <c r="I66" s="504">
        <v>196</v>
      </c>
      <c r="J66" s="504">
        <v>223</v>
      </c>
      <c r="K66" s="504">
        <v>129</v>
      </c>
      <c r="L66" s="504">
        <v>447</v>
      </c>
      <c r="M66" s="504">
        <v>357</v>
      </c>
      <c r="N66" s="504">
        <v>148</v>
      </c>
      <c r="O66" s="504">
        <v>29</v>
      </c>
      <c r="P66" s="504">
        <v>196</v>
      </c>
      <c r="Q66" s="504">
        <v>14</v>
      </c>
      <c r="R66" s="504">
        <v>312</v>
      </c>
      <c r="S66" s="504">
        <v>204</v>
      </c>
      <c r="T66" s="504">
        <v>230</v>
      </c>
      <c r="U66" s="504">
        <v>353</v>
      </c>
      <c r="V66" s="504">
        <v>394</v>
      </c>
      <c r="W66" s="504">
        <v>369</v>
      </c>
      <c r="X66" s="504">
        <v>7</v>
      </c>
      <c r="Y66" s="504">
        <v>15</v>
      </c>
      <c r="Z66" s="504">
        <v>151</v>
      </c>
      <c r="AA66" s="504">
        <v>211</v>
      </c>
      <c r="AB66" s="504">
        <v>23</v>
      </c>
      <c r="AC66" s="504">
        <v>17</v>
      </c>
      <c r="AD66" s="61">
        <v>47</v>
      </c>
    </row>
    <row r="67" spans="1:30" ht="12" customHeight="1">
      <c r="A67" s="60">
        <v>48</v>
      </c>
      <c r="B67" s="504">
        <v>4012</v>
      </c>
      <c r="C67" s="504">
        <v>1847</v>
      </c>
      <c r="D67" s="504">
        <v>2165</v>
      </c>
      <c r="E67" s="504">
        <v>43</v>
      </c>
      <c r="F67" s="504">
        <v>69</v>
      </c>
      <c r="G67" s="504">
        <v>35</v>
      </c>
      <c r="H67" s="504">
        <v>36</v>
      </c>
      <c r="I67" s="504">
        <v>167</v>
      </c>
      <c r="J67" s="504">
        <v>239</v>
      </c>
      <c r="K67" s="504">
        <v>120</v>
      </c>
      <c r="L67" s="504">
        <v>468</v>
      </c>
      <c r="M67" s="504">
        <v>339</v>
      </c>
      <c r="N67" s="504">
        <v>165</v>
      </c>
      <c r="O67" s="504">
        <v>27</v>
      </c>
      <c r="P67" s="504">
        <v>182</v>
      </c>
      <c r="Q67" s="504">
        <v>23</v>
      </c>
      <c r="R67" s="504">
        <v>300</v>
      </c>
      <c r="S67" s="504">
        <v>222</v>
      </c>
      <c r="T67" s="504">
        <v>255</v>
      </c>
      <c r="U67" s="504">
        <v>288</v>
      </c>
      <c r="V67" s="504">
        <v>349</v>
      </c>
      <c r="W67" s="504">
        <v>333</v>
      </c>
      <c r="X67" s="504">
        <v>6</v>
      </c>
      <c r="Y67" s="504">
        <v>15</v>
      </c>
      <c r="Z67" s="504">
        <v>126</v>
      </c>
      <c r="AA67" s="504">
        <v>167</v>
      </c>
      <c r="AB67" s="504">
        <v>18</v>
      </c>
      <c r="AC67" s="504">
        <v>20</v>
      </c>
      <c r="AD67" s="61">
        <v>48</v>
      </c>
    </row>
    <row r="68" spans="1:30" ht="12" customHeight="1">
      <c r="A68" s="62">
        <v>49</v>
      </c>
      <c r="B68" s="504">
        <v>3975</v>
      </c>
      <c r="C68" s="504">
        <v>1953</v>
      </c>
      <c r="D68" s="504">
        <v>2022</v>
      </c>
      <c r="E68" s="504">
        <v>45</v>
      </c>
      <c r="F68" s="504">
        <v>66</v>
      </c>
      <c r="G68" s="504">
        <v>54</v>
      </c>
      <c r="H68" s="504">
        <v>40</v>
      </c>
      <c r="I68" s="504">
        <v>178</v>
      </c>
      <c r="J68" s="504">
        <v>201</v>
      </c>
      <c r="K68" s="504">
        <v>118</v>
      </c>
      <c r="L68" s="504">
        <v>455</v>
      </c>
      <c r="M68" s="504">
        <v>340</v>
      </c>
      <c r="N68" s="504">
        <v>149</v>
      </c>
      <c r="O68" s="504">
        <v>38</v>
      </c>
      <c r="P68" s="504">
        <v>167</v>
      </c>
      <c r="Q68" s="504">
        <v>23</v>
      </c>
      <c r="R68" s="504">
        <v>315</v>
      </c>
      <c r="S68" s="504">
        <v>220</v>
      </c>
      <c r="T68" s="504">
        <v>217</v>
      </c>
      <c r="U68" s="504">
        <v>300</v>
      </c>
      <c r="V68" s="504">
        <v>351</v>
      </c>
      <c r="W68" s="504">
        <v>327</v>
      </c>
      <c r="X68" s="504">
        <v>2</v>
      </c>
      <c r="Y68" s="504">
        <v>9</v>
      </c>
      <c r="Z68" s="504">
        <v>135</v>
      </c>
      <c r="AA68" s="504">
        <v>185</v>
      </c>
      <c r="AB68" s="504">
        <v>24</v>
      </c>
      <c r="AC68" s="504">
        <v>16</v>
      </c>
      <c r="AD68" s="64">
        <v>49</v>
      </c>
    </row>
    <row r="69" spans="1:30" ht="3.75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</row>
    <row r="70" spans="1:3" ht="11.25">
      <c r="A70" s="35" t="s">
        <v>848</v>
      </c>
      <c r="B70" s="35"/>
      <c r="C70" s="35"/>
    </row>
    <row r="71" spans="12:19" s="37" customFormat="1" ht="17.25">
      <c r="L71" s="38"/>
      <c r="M71" s="38"/>
      <c r="N71" s="39" t="s">
        <v>631</v>
      </c>
      <c r="O71" s="40" t="s">
        <v>677</v>
      </c>
      <c r="P71" s="38"/>
      <c r="Q71" s="38"/>
      <c r="R71" s="38"/>
      <c r="S71" s="38"/>
    </row>
    <row r="72" spans="12:19" s="37" customFormat="1" ht="17.25">
      <c r="L72" s="38"/>
      <c r="M72" s="38"/>
      <c r="N72" s="39"/>
      <c r="O72" s="40"/>
      <c r="P72" s="38"/>
      <c r="Q72" s="38"/>
      <c r="R72" s="38"/>
      <c r="S72" s="38"/>
    </row>
    <row r="73" s="41" customFormat="1" ht="12">
      <c r="AD73" s="42" t="s">
        <v>754</v>
      </c>
    </row>
    <row r="74" spans="1:30" s="41" customFormat="1" ht="4.5" customHeight="1">
      <c r="A74" s="66"/>
      <c r="B74" s="67"/>
      <c r="C74" s="67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6"/>
    </row>
    <row r="75" spans="1:30" s="41" customFormat="1" ht="15" customHeight="1">
      <c r="A75" s="553" t="s">
        <v>398</v>
      </c>
      <c r="B75" s="555" t="s">
        <v>399</v>
      </c>
      <c r="C75" s="556"/>
      <c r="D75" s="557"/>
      <c r="E75" s="576" t="s">
        <v>632</v>
      </c>
      <c r="F75" s="576" t="s">
        <v>400</v>
      </c>
      <c r="G75" s="576" t="s">
        <v>401</v>
      </c>
      <c r="H75" s="576" t="s">
        <v>402</v>
      </c>
      <c r="I75" s="576" t="s">
        <v>403</v>
      </c>
      <c r="J75" s="576" t="s">
        <v>404</v>
      </c>
      <c r="K75" s="576" t="s">
        <v>405</v>
      </c>
      <c r="L75" s="576" t="s">
        <v>406</v>
      </c>
      <c r="M75" s="576" t="s">
        <v>407</v>
      </c>
      <c r="N75" s="576" t="s">
        <v>408</v>
      </c>
      <c r="O75" s="572" t="s">
        <v>389</v>
      </c>
      <c r="P75" s="551" t="s">
        <v>390</v>
      </c>
      <c r="Q75" s="576" t="s">
        <v>391</v>
      </c>
      <c r="R75" s="576" t="s">
        <v>392</v>
      </c>
      <c r="S75" s="576" t="s">
        <v>409</v>
      </c>
      <c r="T75" s="576" t="s">
        <v>410</v>
      </c>
      <c r="U75" s="576" t="s">
        <v>411</v>
      </c>
      <c r="V75" s="576" t="s">
        <v>412</v>
      </c>
      <c r="W75" s="576" t="s">
        <v>393</v>
      </c>
      <c r="X75" s="576" t="s">
        <v>394</v>
      </c>
      <c r="Y75" s="576" t="s">
        <v>395</v>
      </c>
      <c r="Z75" s="576" t="s">
        <v>413</v>
      </c>
      <c r="AA75" s="572" t="s">
        <v>396</v>
      </c>
      <c r="AB75" s="570" t="s">
        <v>724</v>
      </c>
      <c r="AC75" s="570" t="s">
        <v>725</v>
      </c>
      <c r="AD75" s="574" t="s">
        <v>398</v>
      </c>
    </row>
    <row r="76" spans="1:30" s="41" customFormat="1" ht="13.5" customHeight="1">
      <c r="A76" s="554"/>
      <c r="B76" s="50" t="s">
        <v>399</v>
      </c>
      <c r="C76" s="51" t="s">
        <v>43</v>
      </c>
      <c r="D76" s="51" t="s">
        <v>44</v>
      </c>
      <c r="E76" s="550"/>
      <c r="F76" s="550"/>
      <c r="G76" s="550"/>
      <c r="H76" s="550"/>
      <c r="I76" s="550"/>
      <c r="J76" s="550"/>
      <c r="K76" s="550"/>
      <c r="L76" s="550"/>
      <c r="M76" s="550"/>
      <c r="N76" s="550"/>
      <c r="O76" s="573"/>
      <c r="P76" s="552"/>
      <c r="Q76" s="550"/>
      <c r="R76" s="550"/>
      <c r="S76" s="550"/>
      <c r="T76" s="550"/>
      <c r="U76" s="550"/>
      <c r="V76" s="550"/>
      <c r="W76" s="550"/>
      <c r="X76" s="550"/>
      <c r="Y76" s="550"/>
      <c r="Z76" s="550"/>
      <c r="AA76" s="573"/>
      <c r="AB76" s="571"/>
      <c r="AC76" s="571"/>
      <c r="AD76" s="575"/>
    </row>
    <row r="77" spans="1:30" s="41" customFormat="1" ht="4.5" customHeight="1">
      <c r="A77" s="68"/>
      <c r="B77" s="69"/>
      <c r="C77" s="69"/>
      <c r="D77" s="69"/>
      <c r="E77" s="69"/>
      <c r="AD77" s="70"/>
    </row>
    <row r="78" spans="1:30" s="41" customFormat="1" ht="12" customHeight="1">
      <c r="A78" s="60" t="s">
        <v>634</v>
      </c>
      <c r="B78" s="504">
        <v>4054</v>
      </c>
      <c r="C78" s="504">
        <v>2014</v>
      </c>
      <c r="D78" s="504">
        <v>2040</v>
      </c>
      <c r="E78" s="504">
        <v>21</v>
      </c>
      <c r="F78" s="504">
        <v>65</v>
      </c>
      <c r="G78" s="504">
        <v>37</v>
      </c>
      <c r="H78" s="504">
        <v>42</v>
      </c>
      <c r="I78" s="504">
        <v>170</v>
      </c>
      <c r="J78" s="504">
        <v>219</v>
      </c>
      <c r="K78" s="504">
        <v>126</v>
      </c>
      <c r="L78" s="504">
        <v>429</v>
      </c>
      <c r="M78" s="504">
        <v>348</v>
      </c>
      <c r="N78" s="504">
        <v>178</v>
      </c>
      <c r="O78" s="504">
        <v>36</v>
      </c>
      <c r="P78" s="504">
        <v>154</v>
      </c>
      <c r="Q78" s="504">
        <v>29</v>
      </c>
      <c r="R78" s="504">
        <v>326</v>
      </c>
      <c r="S78" s="504">
        <v>188</v>
      </c>
      <c r="T78" s="504">
        <v>235</v>
      </c>
      <c r="U78" s="504">
        <v>344</v>
      </c>
      <c r="V78" s="504">
        <v>361</v>
      </c>
      <c r="W78" s="504">
        <v>347</v>
      </c>
      <c r="X78" s="504">
        <v>6</v>
      </c>
      <c r="Y78" s="504">
        <v>18</v>
      </c>
      <c r="Z78" s="504">
        <v>139</v>
      </c>
      <c r="AA78" s="504">
        <v>200</v>
      </c>
      <c r="AB78" s="504">
        <v>16</v>
      </c>
      <c r="AC78" s="504">
        <v>20</v>
      </c>
      <c r="AD78" s="61" t="s">
        <v>634</v>
      </c>
    </row>
    <row r="79" spans="1:30" s="41" customFormat="1" ht="12" customHeight="1">
      <c r="A79" s="60">
        <v>51</v>
      </c>
      <c r="B79" s="504">
        <v>4144</v>
      </c>
      <c r="C79" s="504">
        <v>1971</v>
      </c>
      <c r="D79" s="504">
        <v>2173</v>
      </c>
      <c r="E79" s="504">
        <v>38</v>
      </c>
      <c r="F79" s="504">
        <v>51</v>
      </c>
      <c r="G79" s="504">
        <v>44</v>
      </c>
      <c r="H79" s="504">
        <v>50</v>
      </c>
      <c r="I79" s="504">
        <v>154</v>
      </c>
      <c r="J79" s="504">
        <v>235</v>
      </c>
      <c r="K79" s="504">
        <v>122</v>
      </c>
      <c r="L79" s="504">
        <v>478</v>
      </c>
      <c r="M79" s="504">
        <v>344</v>
      </c>
      <c r="N79" s="504">
        <v>165</v>
      </c>
      <c r="O79" s="504">
        <v>29</v>
      </c>
      <c r="P79" s="504">
        <v>178</v>
      </c>
      <c r="Q79" s="504">
        <v>21</v>
      </c>
      <c r="R79" s="504">
        <v>332</v>
      </c>
      <c r="S79" s="504">
        <v>273</v>
      </c>
      <c r="T79" s="504">
        <v>207</v>
      </c>
      <c r="U79" s="504">
        <v>338</v>
      </c>
      <c r="V79" s="504">
        <v>335</v>
      </c>
      <c r="W79" s="504">
        <v>373</v>
      </c>
      <c r="X79" s="504">
        <v>7</v>
      </c>
      <c r="Y79" s="504">
        <v>14</v>
      </c>
      <c r="Z79" s="504">
        <v>155</v>
      </c>
      <c r="AA79" s="504">
        <v>177</v>
      </c>
      <c r="AB79" s="504">
        <v>15</v>
      </c>
      <c r="AC79" s="504">
        <v>9</v>
      </c>
      <c r="AD79" s="61">
        <v>51</v>
      </c>
    </row>
    <row r="80" spans="1:30" s="41" customFormat="1" ht="12" customHeight="1">
      <c r="A80" s="60">
        <v>52</v>
      </c>
      <c r="B80" s="504">
        <v>4279</v>
      </c>
      <c r="C80" s="504">
        <v>2019</v>
      </c>
      <c r="D80" s="504">
        <v>2260</v>
      </c>
      <c r="E80" s="504">
        <v>39</v>
      </c>
      <c r="F80" s="504">
        <v>58</v>
      </c>
      <c r="G80" s="504">
        <v>60</v>
      </c>
      <c r="H80" s="504">
        <v>40</v>
      </c>
      <c r="I80" s="504">
        <v>183</v>
      </c>
      <c r="J80" s="504">
        <v>228</v>
      </c>
      <c r="K80" s="504">
        <v>139</v>
      </c>
      <c r="L80" s="504">
        <v>500</v>
      </c>
      <c r="M80" s="504">
        <v>412</v>
      </c>
      <c r="N80" s="504">
        <v>176</v>
      </c>
      <c r="O80" s="504">
        <v>31</v>
      </c>
      <c r="P80" s="504">
        <v>151</v>
      </c>
      <c r="Q80" s="504">
        <v>21</v>
      </c>
      <c r="R80" s="504">
        <v>345</v>
      </c>
      <c r="S80" s="504">
        <v>227</v>
      </c>
      <c r="T80" s="504">
        <v>225</v>
      </c>
      <c r="U80" s="504">
        <v>351</v>
      </c>
      <c r="V80" s="504">
        <v>350</v>
      </c>
      <c r="W80" s="504">
        <v>367</v>
      </c>
      <c r="X80" s="504">
        <v>7</v>
      </c>
      <c r="Y80" s="504">
        <v>17</v>
      </c>
      <c r="Z80" s="504">
        <v>147</v>
      </c>
      <c r="AA80" s="504">
        <v>176</v>
      </c>
      <c r="AB80" s="504">
        <v>15</v>
      </c>
      <c r="AC80" s="504">
        <v>14</v>
      </c>
      <c r="AD80" s="61">
        <v>52</v>
      </c>
    </row>
    <row r="81" spans="1:30" s="41" customFormat="1" ht="12" customHeight="1">
      <c r="A81" s="60">
        <v>53</v>
      </c>
      <c r="B81" s="504">
        <v>4343</v>
      </c>
      <c r="C81" s="504">
        <v>2088</v>
      </c>
      <c r="D81" s="504">
        <v>2255</v>
      </c>
      <c r="E81" s="504">
        <v>43</v>
      </c>
      <c r="F81" s="504">
        <v>75</v>
      </c>
      <c r="G81" s="504">
        <v>46</v>
      </c>
      <c r="H81" s="504">
        <v>49</v>
      </c>
      <c r="I81" s="504">
        <v>182</v>
      </c>
      <c r="J81" s="504">
        <v>262</v>
      </c>
      <c r="K81" s="504">
        <v>134</v>
      </c>
      <c r="L81" s="504">
        <v>516</v>
      </c>
      <c r="M81" s="504">
        <v>367</v>
      </c>
      <c r="N81" s="504">
        <v>199</v>
      </c>
      <c r="O81" s="504">
        <v>34</v>
      </c>
      <c r="P81" s="504">
        <v>157</v>
      </c>
      <c r="Q81" s="504">
        <v>15</v>
      </c>
      <c r="R81" s="504">
        <v>341</v>
      </c>
      <c r="S81" s="504">
        <v>222</v>
      </c>
      <c r="T81" s="504">
        <v>220</v>
      </c>
      <c r="U81" s="504">
        <v>346</v>
      </c>
      <c r="V81" s="504">
        <v>383</v>
      </c>
      <c r="W81" s="504">
        <v>379</v>
      </c>
      <c r="X81" s="504">
        <v>3</v>
      </c>
      <c r="Y81" s="504">
        <v>17</v>
      </c>
      <c r="Z81" s="504">
        <v>134</v>
      </c>
      <c r="AA81" s="504">
        <v>179</v>
      </c>
      <c r="AB81" s="504">
        <v>25</v>
      </c>
      <c r="AC81" s="504">
        <v>15</v>
      </c>
      <c r="AD81" s="61">
        <v>53</v>
      </c>
    </row>
    <row r="82" spans="1:30" s="41" customFormat="1" ht="12" customHeight="1">
      <c r="A82" s="60">
        <v>54</v>
      </c>
      <c r="B82" s="504">
        <v>4701</v>
      </c>
      <c r="C82" s="504">
        <v>2229</v>
      </c>
      <c r="D82" s="504">
        <v>2472</v>
      </c>
      <c r="E82" s="504">
        <v>52</v>
      </c>
      <c r="F82" s="504">
        <v>76</v>
      </c>
      <c r="G82" s="504">
        <v>50</v>
      </c>
      <c r="H82" s="504">
        <v>53</v>
      </c>
      <c r="I82" s="504">
        <v>207</v>
      </c>
      <c r="J82" s="504">
        <v>255</v>
      </c>
      <c r="K82" s="504">
        <v>151</v>
      </c>
      <c r="L82" s="504">
        <v>538</v>
      </c>
      <c r="M82" s="504">
        <v>448</v>
      </c>
      <c r="N82" s="504">
        <v>204</v>
      </c>
      <c r="O82" s="504">
        <v>50</v>
      </c>
      <c r="P82" s="504">
        <v>198</v>
      </c>
      <c r="Q82" s="504">
        <v>25</v>
      </c>
      <c r="R82" s="504">
        <v>346</v>
      </c>
      <c r="S82" s="504">
        <v>239</v>
      </c>
      <c r="T82" s="504">
        <v>209</v>
      </c>
      <c r="U82" s="504">
        <v>386</v>
      </c>
      <c r="V82" s="504">
        <v>388</v>
      </c>
      <c r="W82" s="504">
        <v>444</v>
      </c>
      <c r="X82" s="504">
        <v>5</v>
      </c>
      <c r="Y82" s="504">
        <v>15</v>
      </c>
      <c r="Z82" s="504">
        <v>145</v>
      </c>
      <c r="AA82" s="504">
        <v>172</v>
      </c>
      <c r="AB82" s="504">
        <v>32</v>
      </c>
      <c r="AC82" s="504">
        <v>13</v>
      </c>
      <c r="AD82" s="61">
        <v>54</v>
      </c>
    </row>
    <row r="83" spans="1:30" s="41" customFormat="1" ht="9.75" customHeight="1">
      <c r="A83" s="60"/>
      <c r="B83" s="504"/>
      <c r="C83" s="504"/>
      <c r="D83" s="504"/>
      <c r="E83" s="504"/>
      <c r="F83" s="504"/>
      <c r="G83" s="504"/>
      <c r="H83" s="504"/>
      <c r="I83" s="504"/>
      <c r="J83" s="504"/>
      <c r="K83" s="504"/>
      <c r="L83" s="504"/>
      <c r="M83" s="504"/>
      <c r="N83" s="504"/>
      <c r="O83" s="504"/>
      <c r="P83" s="504"/>
      <c r="Q83" s="504"/>
      <c r="R83" s="504"/>
      <c r="S83" s="504"/>
      <c r="T83" s="504"/>
      <c r="U83" s="504"/>
      <c r="V83" s="504"/>
      <c r="W83" s="504"/>
      <c r="X83" s="504"/>
      <c r="Y83" s="504"/>
      <c r="Z83" s="504"/>
      <c r="AA83" s="504"/>
      <c r="AB83" s="504"/>
      <c r="AC83" s="504"/>
      <c r="AD83" s="61"/>
    </row>
    <row r="84" spans="1:30" s="41" customFormat="1" ht="12" customHeight="1">
      <c r="A84" s="60">
        <v>55</v>
      </c>
      <c r="B84" s="504">
        <v>5002</v>
      </c>
      <c r="C84" s="504">
        <v>2436</v>
      </c>
      <c r="D84" s="504">
        <v>2566</v>
      </c>
      <c r="E84" s="504">
        <v>42</v>
      </c>
      <c r="F84" s="504">
        <v>84</v>
      </c>
      <c r="G84" s="504">
        <v>54</v>
      </c>
      <c r="H84" s="504">
        <v>58</v>
      </c>
      <c r="I84" s="504">
        <v>195</v>
      </c>
      <c r="J84" s="504">
        <v>262</v>
      </c>
      <c r="K84" s="504">
        <v>138</v>
      </c>
      <c r="L84" s="504">
        <v>543</v>
      </c>
      <c r="M84" s="504">
        <v>458</v>
      </c>
      <c r="N84" s="504">
        <v>231</v>
      </c>
      <c r="O84" s="504">
        <v>44</v>
      </c>
      <c r="P84" s="504">
        <v>199</v>
      </c>
      <c r="Q84" s="504">
        <v>31</v>
      </c>
      <c r="R84" s="504">
        <v>437</v>
      </c>
      <c r="S84" s="504">
        <v>256</v>
      </c>
      <c r="T84" s="504">
        <v>231</v>
      </c>
      <c r="U84" s="504">
        <v>454</v>
      </c>
      <c r="V84" s="504">
        <v>428</v>
      </c>
      <c r="W84" s="504">
        <v>439</v>
      </c>
      <c r="X84" s="504">
        <v>3</v>
      </c>
      <c r="Y84" s="504">
        <v>17</v>
      </c>
      <c r="Z84" s="504">
        <v>142</v>
      </c>
      <c r="AA84" s="504">
        <v>198</v>
      </c>
      <c r="AB84" s="504">
        <v>32</v>
      </c>
      <c r="AC84" s="504">
        <v>26</v>
      </c>
      <c r="AD84" s="61">
        <v>55</v>
      </c>
    </row>
    <row r="85" spans="1:30" s="41" customFormat="1" ht="12" customHeight="1">
      <c r="A85" s="60">
        <v>56</v>
      </c>
      <c r="B85" s="504">
        <v>5439</v>
      </c>
      <c r="C85" s="504">
        <v>2637</v>
      </c>
      <c r="D85" s="504">
        <v>2802</v>
      </c>
      <c r="E85" s="504">
        <v>42</v>
      </c>
      <c r="F85" s="504">
        <v>82</v>
      </c>
      <c r="G85" s="504">
        <v>55</v>
      </c>
      <c r="H85" s="504">
        <v>66</v>
      </c>
      <c r="I85" s="504">
        <v>203</v>
      </c>
      <c r="J85" s="504">
        <v>293</v>
      </c>
      <c r="K85" s="504">
        <v>149</v>
      </c>
      <c r="L85" s="504">
        <v>645</v>
      </c>
      <c r="M85" s="504">
        <v>464</v>
      </c>
      <c r="N85" s="504">
        <v>275</v>
      </c>
      <c r="O85" s="504">
        <v>60</v>
      </c>
      <c r="P85" s="504">
        <v>206</v>
      </c>
      <c r="Q85" s="504">
        <v>32</v>
      </c>
      <c r="R85" s="504">
        <v>459</v>
      </c>
      <c r="S85" s="504">
        <v>273</v>
      </c>
      <c r="T85" s="504">
        <v>240</v>
      </c>
      <c r="U85" s="504">
        <v>468</v>
      </c>
      <c r="V85" s="504">
        <v>489</v>
      </c>
      <c r="W85" s="504">
        <v>476</v>
      </c>
      <c r="X85" s="504">
        <v>12</v>
      </c>
      <c r="Y85" s="504">
        <v>30</v>
      </c>
      <c r="Z85" s="504">
        <v>181</v>
      </c>
      <c r="AA85" s="504">
        <v>199</v>
      </c>
      <c r="AB85" s="504">
        <v>22</v>
      </c>
      <c r="AC85" s="504">
        <v>18</v>
      </c>
      <c r="AD85" s="61">
        <v>56</v>
      </c>
    </row>
    <row r="86" spans="1:30" s="41" customFormat="1" ht="12" customHeight="1">
      <c r="A86" s="60">
        <v>57</v>
      </c>
      <c r="B86" s="504">
        <v>6123</v>
      </c>
      <c r="C86" s="504">
        <v>2984</v>
      </c>
      <c r="D86" s="504">
        <v>3139</v>
      </c>
      <c r="E86" s="504">
        <v>72</v>
      </c>
      <c r="F86" s="504">
        <v>97</v>
      </c>
      <c r="G86" s="504">
        <v>72</v>
      </c>
      <c r="H86" s="504">
        <v>81</v>
      </c>
      <c r="I86" s="504">
        <v>234</v>
      </c>
      <c r="J86" s="504">
        <v>339</v>
      </c>
      <c r="K86" s="504">
        <v>196</v>
      </c>
      <c r="L86" s="504">
        <v>698</v>
      </c>
      <c r="M86" s="504">
        <v>542</v>
      </c>
      <c r="N86" s="504">
        <v>296</v>
      </c>
      <c r="O86" s="504">
        <v>61</v>
      </c>
      <c r="P86" s="504">
        <v>262</v>
      </c>
      <c r="Q86" s="504">
        <v>26</v>
      </c>
      <c r="R86" s="504">
        <v>491</v>
      </c>
      <c r="S86" s="504">
        <v>285</v>
      </c>
      <c r="T86" s="504">
        <v>260</v>
      </c>
      <c r="U86" s="504">
        <v>509</v>
      </c>
      <c r="V86" s="504">
        <v>527</v>
      </c>
      <c r="W86" s="504">
        <v>540</v>
      </c>
      <c r="X86" s="504">
        <v>11</v>
      </c>
      <c r="Y86" s="504">
        <v>26</v>
      </c>
      <c r="Z86" s="504">
        <v>206</v>
      </c>
      <c r="AA86" s="504">
        <v>245</v>
      </c>
      <c r="AB86" s="504">
        <v>28</v>
      </c>
      <c r="AC86" s="504">
        <v>19</v>
      </c>
      <c r="AD86" s="61">
        <v>57</v>
      </c>
    </row>
    <row r="87" spans="1:30" s="41" customFormat="1" ht="12" customHeight="1">
      <c r="A87" s="60">
        <v>58</v>
      </c>
      <c r="B87" s="504">
        <v>6178</v>
      </c>
      <c r="C87" s="504">
        <v>2992</v>
      </c>
      <c r="D87" s="504">
        <v>3186</v>
      </c>
      <c r="E87" s="504">
        <v>65</v>
      </c>
      <c r="F87" s="504">
        <v>95</v>
      </c>
      <c r="G87" s="504">
        <v>81</v>
      </c>
      <c r="H87" s="504">
        <v>91</v>
      </c>
      <c r="I87" s="504">
        <v>233</v>
      </c>
      <c r="J87" s="504">
        <v>349</v>
      </c>
      <c r="K87" s="504">
        <v>190</v>
      </c>
      <c r="L87" s="504">
        <v>723</v>
      </c>
      <c r="M87" s="504">
        <v>573</v>
      </c>
      <c r="N87" s="504">
        <v>298</v>
      </c>
      <c r="O87" s="504">
        <v>59</v>
      </c>
      <c r="P87" s="504">
        <v>218</v>
      </c>
      <c r="Q87" s="504">
        <v>44</v>
      </c>
      <c r="R87" s="504">
        <v>520</v>
      </c>
      <c r="S87" s="504">
        <v>327</v>
      </c>
      <c r="T87" s="504">
        <v>245</v>
      </c>
      <c r="U87" s="504">
        <v>509</v>
      </c>
      <c r="V87" s="504">
        <v>536</v>
      </c>
      <c r="W87" s="504">
        <v>517</v>
      </c>
      <c r="X87" s="504">
        <v>15</v>
      </c>
      <c r="Y87" s="504">
        <v>31</v>
      </c>
      <c r="Z87" s="504">
        <v>197</v>
      </c>
      <c r="AA87" s="504">
        <v>216</v>
      </c>
      <c r="AB87" s="504">
        <v>30</v>
      </c>
      <c r="AC87" s="504">
        <v>16</v>
      </c>
      <c r="AD87" s="61">
        <v>58</v>
      </c>
    </row>
    <row r="88" spans="1:30" s="41" customFormat="1" ht="12" customHeight="1">
      <c r="A88" s="60">
        <v>59</v>
      </c>
      <c r="B88" s="504">
        <v>6099</v>
      </c>
      <c r="C88" s="504">
        <v>2960</v>
      </c>
      <c r="D88" s="504">
        <v>3139</v>
      </c>
      <c r="E88" s="504">
        <v>66</v>
      </c>
      <c r="F88" s="504">
        <v>115</v>
      </c>
      <c r="G88" s="504">
        <v>75</v>
      </c>
      <c r="H88" s="504">
        <v>65</v>
      </c>
      <c r="I88" s="504">
        <v>229</v>
      </c>
      <c r="J88" s="504">
        <v>344</v>
      </c>
      <c r="K88" s="504">
        <v>183</v>
      </c>
      <c r="L88" s="504">
        <v>678</v>
      </c>
      <c r="M88" s="504">
        <v>544</v>
      </c>
      <c r="N88" s="504">
        <v>304</v>
      </c>
      <c r="O88" s="504">
        <v>70</v>
      </c>
      <c r="P88" s="504">
        <v>211</v>
      </c>
      <c r="Q88" s="504">
        <v>39</v>
      </c>
      <c r="R88" s="504">
        <v>532</v>
      </c>
      <c r="S88" s="504">
        <v>306</v>
      </c>
      <c r="T88" s="504">
        <v>263</v>
      </c>
      <c r="U88" s="504">
        <v>490</v>
      </c>
      <c r="V88" s="504">
        <v>516</v>
      </c>
      <c r="W88" s="504">
        <v>519</v>
      </c>
      <c r="X88" s="504">
        <v>16</v>
      </c>
      <c r="Y88" s="504">
        <v>32</v>
      </c>
      <c r="Z88" s="504">
        <v>216</v>
      </c>
      <c r="AA88" s="504">
        <v>232</v>
      </c>
      <c r="AB88" s="504">
        <v>31</v>
      </c>
      <c r="AC88" s="504">
        <v>23</v>
      </c>
      <c r="AD88" s="61">
        <v>59</v>
      </c>
    </row>
    <row r="89" spans="1:30" s="41" customFormat="1" ht="9.75" customHeight="1">
      <c r="A89" s="60"/>
      <c r="B89" s="504"/>
      <c r="C89" s="504"/>
      <c r="D89" s="504"/>
      <c r="E89" s="504"/>
      <c r="F89" s="504"/>
      <c r="G89" s="504"/>
      <c r="H89" s="504"/>
      <c r="I89" s="504"/>
      <c r="J89" s="504"/>
      <c r="K89" s="504"/>
      <c r="L89" s="504"/>
      <c r="M89" s="504"/>
      <c r="N89" s="504"/>
      <c r="O89" s="504"/>
      <c r="P89" s="504"/>
      <c r="Q89" s="504"/>
      <c r="R89" s="504"/>
      <c r="S89" s="504"/>
      <c r="T89" s="504"/>
      <c r="U89" s="504"/>
      <c r="V89" s="504"/>
      <c r="W89" s="504"/>
      <c r="X89" s="504"/>
      <c r="Y89" s="504"/>
      <c r="Z89" s="504"/>
      <c r="AA89" s="504"/>
      <c r="AB89" s="504"/>
      <c r="AC89" s="504"/>
      <c r="AD89" s="61"/>
    </row>
    <row r="90" spans="1:30" s="41" customFormat="1" ht="12" customHeight="1">
      <c r="A90" s="60">
        <v>60</v>
      </c>
      <c r="B90" s="504">
        <v>3647</v>
      </c>
      <c r="C90" s="504">
        <v>1760</v>
      </c>
      <c r="D90" s="504">
        <v>1887</v>
      </c>
      <c r="E90" s="504">
        <v>41</v>
      </c>
      <c r="F90" s="504">
        <v>65</v>
      </c>
      <c r="G90" s="504">
        <v>36</v>
      </c>
      <c r="H90" s="504">
        <v>44</v>
      </c>
      <c r="I90" s="504">
        <v>117</v>
      </c>
      <c r="J90" s="504">
        <v>212</v>
      </c>
      <c r="K90" s="504">
        <v>120</v>
      </c>
      <c r="L90" s="504">
        <v>409</v>
      </c>
      <c r="M90" s="504">
        <v>376</v>
      </c>
      <c r="N90" s="504">
        <v>175</v>
      </c>
      <c r="O90" s="504">
        <v>39</v>
      </c>
      <c r="P90" s="504">
        <v>119</v>
      </c>
      <c r="Q90" s="504">
        <v>21</v>
      </c>
      <c r="R90" s="504">
        <v>304</v>
      </c>
      <c r="S90" s="504">
        <v>201</v>
      </c>
      <c r="T90" s="504">
        <v>129</v>
      </c>
      <c r="U90" s="504">
        <v>340</v>
      </c>
      <c r="V90" s="504">
        <v>293</v>
      </c>
      <c r="W90" s="504">
        <v>325</v>
      </c>
      <c r="X90" s="504">
        <v>8</v>
      </c>
      <c r="Y90" s="504">
        <v>19</v>
      </c>
      <c r="Z90" s="504">
        <v>111</v>
      </c>
      <c r="AA90" s="504">
        <v>125</v>
      </c>
      <c r="AB90" s="504">
        <v>12</v>
      </c>
      <c r="AC90" s="504">
        <v>6</v>
      </c>
      <c r="AD90" s="61">
        <v>60</v>
      </c>
    </row>
    <row r="91" spans="1:30" s="41" customFormat="1" ht="12" customHeight="1">
      <c r="A91" s="60">
        <v>61</v>
      </c>
      <c r="B91" s="504">
        <v>3806</v>
      </c>
      <c r="C91" s="504">
        <v>1755</v>
      </c>
      <c r="D91" s="504">
        <v>2051</v>
      </c>
      <c r="E91" s="504">
        <v>38</v>
      </c>
      <c r="F91" s="504">
        <v>63</v>
      </c>
      <c r="G91" s="504">
        <v>57</v>
      </c>
      <c r="H91" s="504">
        <v>54</v>
      </c>
      <c r="I91" s="504">
        <v>151</v>
      </c>
      <c r="J91" s="504">
        <v>230</v>
      </c>
      <c r="K91" s="504">
        <v>145</v>
      </c>
      <c r="L91" s="504">
        <v>456</v>
      </c>
      <c r="M91" s="504">
        <v>327</v>
      </c>
      <c r="N91" s="504">
        <v>194</v>
      </c>
      <c r="O91" s="504">
        <v>38</v>
      </c>
      <c r="P91" s="504">
        <v>116</v>
      </c>
      <c r="Q91" s="504">
        <v>12</v>
      </c>
      <c r="R91" s="504">
        <v>292</v>
      </c>
      <c r="S91" s="504">
        <v>201</v>
      </c>
      <c r="T91" s="504">
        <v>183</v>
      </c>
      <c r="U91" s="504">
        <v>287</v>
      </c>
      <c r="V91" s="504">
        <v>330</v>
      </c>
      <c r="W91" s="504">
        <v>338</v>
      </c>
      <c r="X91" s="504">
        <v>11</v>
      </c>
      <c r="Y91" s="504">
        <v>12</v>
      </c>
      <c r="Z91" s="504">
        <v>117</v>
      </c>
      <c r="AA91" s="504">
        <v>129</v>
      </c>
      <c r="AB91" s="504">
        <v>13</v>
      </c>
      <c r="AC91" s="504">
        <v>12</v>
      </c>
      <c r="AD91" s="61">
        <v>61</v>
      </c>
    </row>
    <row r="92" spans="1:30" s="41" customFormat="1" ht="12" customHeight="1">
      <c r="A92" s="60">
        <v>62</v>
      </c>
      <c r="B92" s="504">
        <v>4572</v>
      </c>
      <c r="C92" s="504">
        <v>2138</v>
      </c>
      <c r="D92" s="504">
        <v>2434</v>
      </c>
      <c r="E92" s="504">
        <v>45</v>
      </c>
      <c r="F92" s="504">
        <v>90</v>
      </c>
      <c r="G92" s="504">
        <v>52</v>
      </c>
      <c r="H92" s="504">
        <v>52</v>
      </c>
      <c r="I92" s="504">
        <v>168</v>
      </c>
      <c r="J92" s="504">
        <v>245</v>
      </c>
      <c r="K92" s="504">
        <v>141</v>
      </c>
      <c r="L92" s="504">
        <v>511</v>
      </c>
      <c r="M92" s="504">
        <v>417</v>
      </c>
      <c r="N92" s="504">
        <v>208</v>
      </c>
      <c r="O92" s="504">
        <v>55</v>
      </c>
      <c r="P92" s="504">
        <v>149</v>
      </c>
      <c r="Q92" s="504">
        <v>31</v>
      </c>
      <c r="R92" s="504">
        <v>375</v>
      </c>
      <c r="S92" s="504">
        <v>263</v>
      </c>
      <c r="T92" s="504">
        <v>193</v>
      </c>
      <c r="U92" s="504">
        <v>388</v>
      </c>
      <c r="V92" s="504">
        <v>383</v>
      </c>
      <c r="W92" s="504">
        <v>428</v>
      </c>
      <c r="X92" s="504">
        <v>10</v>
      </c>
      <c r="Y92" s="504">
        <v>26</v>
      </c>
      <c r="Z92" s="504">
        <v>121</v>
      </c>
      <c r="AA92" s="504">
        <v>184</v>
      </c>
      <c r="AB92" s="504">
        <v>27</v>
      </c>
      <c r="AC92" s="504">
        <v>10</v>
      </c>
      <c r="AD92" s="61">
        <v>62</v>
      </c>
    </row>
    <row r="93" spans="1:30" s="41" customFormat="1" ht="12" customHeight="1">
      <c r="A93" s="60">
        <v>63</v>
      </c>
      <c r="B93" s="504">
        <v>4114</v>
      </c>
      <c r="C93" s="504">
        <v>1880</v>
      </c>
      <c r="D93" s="504">
        <v>2234</v>
      </c>
      <c r="E93" s="504">
        <v>46</v>
      </c>
      <c r="F93" s="504">
        <v>61</v>
      </c>
      <c r="G93" s="504">
        <v>53</v>
      </c>
      <c r="H93" s="504">
        <v>39</v>
      </c>
      <c r="I93" s="504">
        <v>166</v>
      </c>
      <c r="J93" s="504">
        <v>240</v>
      </c>
      <c r="K93" s="504">
        <v>143</v>
      </c>
      <c r="L93" s="504">
        <v>456</v>
      </c>
      <c r="M93" s="504">
        <v>396</v>
      </c>
      <c r="N93" s="504">
        <v>195</v>
      </c>
      <c r="O93" s="504">
        <v>54</v>
      </c>
      <c r="P93" s="504">
        <v>126</v>
      </c>
      <c r="Q93" s="504">
        <v>29</v>
      </c>
      <c r="R93" s="504">
        <v>286</v>
      </c>
      <c r="S93" s="504">
        <v>221</v>
      </c>
      <c r="T93" s="504">
        <v>190</v>
      </c>
      <c r="U93" s="504">
        <v>352</v>
      </c>
      <c r="V93" s="504">
        <v>342</v>
      </c>
      <c r="W93" s="504">
        <v>380</v>
      </c>
      <c r="X93" s="504">
        <v>9</v>
      </c>
      <c r="Y93" s="504">
        <v>16</v>
      </c>
      <c r="Z93" s="504">
        <v>124</v>
      </c>
      <c r="AA93" s="504">
        <v>162</v>
      </c>
      <c r="AB93" s="504">
        <v>20</v>
      </c>
      <c r="AC93" s="504">
        <v>8</v>
      </c>
      <c r="AD93" s="61">
        <v>63</v>
      </c>
    </row>
    <row r="94" spans="1:30" s="41" customFormat="1" ht="12" customHeight="1">
      <c r="A94" s="60">
        <v>64</v>
      </c>
      <c r="B94" s="504">
        <v>4395</v>
      </c>
      <c r="C94" s="504">
        <v>2060</v>
      </c>
      <c r="D94" s="504">
        <v>2335</v>
      </c>
      <c r="E94" s="504">
        <v>50</v>
      </c>
      <c r="F94" s="504">
        <v>78</v>
      </c>
      <c r="G94" s="504">
        <v>48</v>
      </c>
      <c r="H94" s="504">
        <v>44</v>
      </c>
      <c r="I94" s="504">
        <v>168</v>
      </c>
      <c r="J94" s="504">
        <v>275</v>
      </c>
      <c r="K94" s="504">
        <v>124</v>
      </c>
      <c r="L94" s="504">
        <v>482</v>
      </c>
      <c r="M94" s="504">
        <v>421</v>
      </c>
      <c r="N94" s="504">
        <v>191</v>
      </c>
      <c r="O94" s="504">
        <v>43</v>
      </c>
      <c r="P94" s="504">
        <v>137</v>
      </c>
      <c r="Q94" s="504">
        <v>24</v>
      </c>
      <c r="R94" s="504">
        <v>301</v>
      </c>
      <c r="S94" s="504">
        <v>243</v>
      </c>
      <c r="T94" s="504">
        <v>192</v>
      </c>
      <c r="U94" s="504">
        <v>391</v>
      </c>
      <c r="V94" s="504">
        <v>388</v>
      </c>
      <c r="W94" s="504">
        <v>427</v>
      </c>
      <c r="X94" s="504">
        <v>10</v>
      </c>
      <c r="Y94" s="504">
        <v>17</v>
      </c>
      <c r="Z94" s="504">
        <v>143</v>
      </c>
      <c r="AA94" s="504">
        <v>165</v>
      </c>
      <c r="AB94" s="504">
        <v>21</v>
      </c>
      <c r="AC94" s="504">
        <v>12</v>
      </c>
      <c r="AD94" s="61">
        <v>64</v>
      </c>
    </row>
    <row r="95" spans="1:30" s="41" customFormat="1" ht="9.75" customHeight="1">
      <c r="A95" s="60"/>
      <c r="B95" s="504"/>
      <c r="C95" s="504"/>
      <c r="D95" s="504"/>
      <c r="E95" s="504"/>
      <c r="F95" s="504"/>
      <c r="G95" s="504"/>
      <c r="H95" s="504"/>
      <c r="I95" s="504"/>
      <c r="J95" s="504"/>
      <c r="K95" s="504"/>
      <c r="L95" s="504"/>
      <c r="M95" s="504"/>
      <c r="N95" s="504"/>
      <c r="O95" s="504"/>
      <c r="P95" s="504"/>
      <c r="Q95" s="504"/>
      <c r="R95" s="504"/>
      <c r="S95" s="504"/>
      <c r="T95" s="504"/>
      <c r="U95" s="504"/>
      <c r="V95" s="504"/>
      <c r="W95" s="504"/>
      <c r="X95" s="504"/>
      <c r="Y95" s="504"/>
      <c r="Z95" s="504"/>
      <c r="AA95" s="504"/>
      <c r="AB95" s="504"/>
      <c r="AC95" s="504"/>
      <c r="AD95" s="61"/>
    </row>
    <row r="96" spans="1:30" s="41" customFormat="1" ht="12" customHeight="1">
      <c r="A96" s="60">
        <v>65</v>
      </c>
      <c r="B96" s="504">
        <v>4231</v>
      </c>
      <c r="C96" s="504">
        <v>1962</v>
      </c>
      <c r="D96" s="504">
        <v>2269</v>
      </c>
      <c r="E96" s="504">
        <v>53</v>
      </c>
      <c r="F96" s="504">
        <v>68</v>
      </c>
      <c r="G96" s="504">
        <v>64</v>
      </c>
      <c r="H96" s="504">
        <v>52</v>
      </c>
      <c r="I96" s="504">
        <v>161</v>
      </c>
      <c r="J96" s="504">
        <v>242</v>
      </c>
      <c r="K96" s="504">
        <v>137</v>
      </c>
      <c r="L96" s="504">
        <v>507</v>
      </c>
      <c r="M96" s="504">
        <v>421</v>
      </c>
      <c r="N96" s="504">
        <v>183</v>
      </c>
      <c r="O96" s="504">
        <v>37</v>
      </c>
      <c r="P96" s="504">
        <v>146</v>
      </c>
      <c r="Q96" s="504">
        <v>17</v>
      </c>
      <c r="R96" s="504">
        <v>280</v>
      </c>
      <c r="S96" s="504">
        <v>253</v>
      </c>
      <c r="T96" s="504">
        <v>187</v>
      </c>
      <c r="U96" s="504">
        <v>330</v>
      </c>
      <c r="V96" s="504">
        <v>346</v>
      </c>
      <c r="W96" s="504">
        <v>367</v>
      </c>
      <c r="X96" s="504">
        <v>14</v>
      </c>
      <c r="Y96" s="504">
        <v>27</v>
      </c>
      <c r="Z96" s="504">
        <v>115</v>
      </c>
      <c r="AA96" s="504">
        <v>184</v>
      </c>
      <c r="AB96" s="504">
        <v>22</v>
      </c>
      <c r="AC96" s="504">
        <v>18</v>
      </c>
      <c r="AD96" s="61">
        <v>65</v>
      </c>
    </row>
    <row r="97" spans="1:30" s="41" customFormat="1" ht="12" customHeight="1">
      <c r="A97" s="60">
        <v>66</v>
      </c>
      <c r="B97" s="504">
        <v>3623</v>
      </c>
      <c r="C97" s="504">
        <v>1644</v>
      </c>
      <c r="D97" s="504">
        <v>1979</v>
      </c>
      <c r="E97" s="504">
        <v>39</v>
      </c>
      <c r="F97" s="504">
        <v>50</v>
      </c>
      <c r="G97" s="504">
        <v>47</v>
      </c>
      <c r="H97" s="504">
        <v>45</v>
      </c>
      <c r="I97" s="504">
        <v>124</v>
      </c>
      <c r="J97" s="504">
        <v>199</v>
      </c>
      <c r="K97" s="504">
        <v>113</v>
      </c>
      <c r="L97" s="504">
        <v>419</v>
      </c>
      <c r="M97" s="504">
        <v>361</v>
      </c>
      <c r="N97" s="504">
        <v>174</v>
      </c>
      <c r="O97" s="504">
        <v>33</v>
      </c>
      <c r="P97" s="504">
        <v>103</v>
      </c>
      <c r="Q97" s="504">
        <v>20</v>
      </c>
      <c r="R97" s="504">
        <v>263</v>
      </c>
      <c r="S97" s="504">
        <v>204</v>
      </c>
      <c r="T97" s="504">
        <v>173</v>
      </c>
      <c r="U97" s="504">
        <v>288</v>
      </c>
      <c r="V97" s="504">
        <v>311</v>
      </c>
      <c r="W97" s="504">
        <v>331</v>
      </c>
      <c r="X97" s="504">
        <v>6</v>
      </c>
      <c r="Y97" s="504">
        <v>20</v>
      </c>
      <c r="Z97" s="504">
        <v>105</v>
      </c>
      <c r="AA97" s="504">
        <v>155</v>
      </c>
      <c r="AB97" s="504">
        <v>24</v>
      </c>
      <c r="AC97" s="504">
        <v>16</v>
      </c>
      <c r="AD97" s="61">
        <v>66</v>
      </c>
    </row>
    <row r="98" spans="1:30" s="41" customFormat="1" ht="12" customHeight="1">
      <c r="A98" s="60">
        <v>67</v>
      </c>
      <c r="B98" s="504">
        <v>3229</v>
      </c>
      <c r="C98" s="504">
        <v>1496</v>
      </c>
      <c r="D98" s="504">
        <v>1733</v>
      </c>
      <c r="E98" s="504">
        <v>44</v>
      </c>
      <c r="F98" s="504">
        <v>52</v>
      </c>
      <c r="G98" s="504">
        <v>24</v>
      </c>
      <c r="H98" s="504">
        <v>38</v>
      </c>
      <c r="I98" s="504">
        <v>121</v>
      </c>
      <c r="J98" s="504">
        <v>177</v>
      </c>
      <c r="K98" s="504">
        <v>114</v>
      </c>
      <c r="L98" s="504">
        <v>367</v>
      </c>
      <c r="M98" s="504">
        <v>335</v>
      </c>
      <c r="N98" s="504">
        <v>149</v>
      </c>
      <c r="O98" s="504">
        <v>41</v>
      </c>
      <c r="P98" s="504">
        <v>85</v>
      </c>
      <c r="Q98" s="504">
        <v>16</v>
      </c>
      <c r="R98" s="504">
        <v>228</v>
      </c>
      <c r="S98" s="504">
        <v>180</v>
      </c>
      <c r="T98" s="504">
        <v>144</v>
      </c>
      <c r="U98" s="504">
        <v>250</v>
      </c>
      <c r="V98" s="504">
        <v>242</v>
      </c>
      <c r="W98" s="504">
        <v>323</v>
      </c>
      <c r="X98" s="504">
        <v>12</v>
      </c>
      <c r="Y98" s="504">
        <v>16</v>
      </c>
      <c r="Z98" s="504">
        <v>104</v>
      </c>
      <c r="AA98" s="504">
        <v>123</v>
      </c>
      <c r="AB98" s="504">
        <v>24</v>
      </c>
      <c r="AC98" s="504">
        <v>20</v>
      </c>
      <c r="AD98" s="61">
        <v>67</v>
      </c>
    </row>
    <row r="99" spans="1:30" s="41" customFormat="1" ht="12" customHeight="1">
      <c r="A99" s="60">
        <v>68</v>
      </c>
      <c r="B99" s="504">
        <v>3250</v>
      </c>
      <c r="C99" s="504">
        <v>1419</v>
      </c>
      <c r="D99" s="504">
        <v>1831</v>
      </c>
      <c r="E99" s="504">
        <v>47</v>
      </c>
      <c r="F99" s="504">
        <v>57</v>
      </c>
      <c r="G99" s="504">
        <v>45</v>
      </c>
      <c r="H99" s="504">
        <v>28</v>
      </c>
      <c r="I99" s="504">
        <v>123</v>
      </c>
      <c r="J99" s="504">
        <v>195</v>
      </c>
      <c r="K99" s="504">
        <v>115</v>
      </c>
      <c r="L99" s="504">
        <v>400</v>
      </c>
      <c r="M99" s="504">
        <v>336</v>
      </c>
      <c r="N99" s="504">
        <v>170</v>
      </c>
      <c r="O99" s="504">
        <v>32</v>
      </c>
      <c r="P99" s="504">
        <v>87</v>
      </c>
      <c r="Q99" s="504">
        <v>12</v>
      </c>
      <c r="R99" s="504">
        <v>206</v>
      </c>
      <c r="S99" s="504">
        <v>184</v>
      </c>
      <c r="T99" s="504">
        <v>138</v>
      </c>
      <c r="U99" s="504">
        <v>284</v>
      </c>
      <c r="V99" s="504">
        <v>245</v>
      </c>
      <c r="W99" s="504">
        <v>297</v>
      </c>
      <c r="X99" s="504">
        <v>8</v>
      </c>
      <c r="Y99" s="504">
        <v>14</v>
      </c>
      <c r="Z99" s="504">
        <v>86</v>
      </c>
      <c r="AA99" s="504">
        <v>102</v>
      </c>
      <c r="AB99" s="504">
        <v>25</v>
      </c>
      <c r="AC99" s="504">
        <v>14</v>
      </c>
      <c r="AD99" s="61">
        <v>68</v>
      </c>
    </row>
    <row r="100" spans="1:30" s="41" customFormat="1" ht="12" customHeight="1">
      <c r="A100" s="60">
        <v>69</v>
      </c>
      <c r="B100" s="504">
        <v>3459</v>
      </c>
      <c r="C100" s="504">
        <v>1487</v>
      </c>
      <c r="D100" s="504">
        <v>1972</v>
      </c>
      <c r="E100" s="504">
        <v>33</v>
      </c>
      <c r="F100" s="504">
        <v>43</v>
      </c>
      <c r="G100" s="504">
        <v>45</v>
      </c>
      <c r="H100" s="504">
        <v>31</v>
      </c>
      <c r="I100" s="504">
        <v>121</v>
      </c>
      <c r="J100" s="504">
        <v>241</v>
      </c>
      <c r="K100" s="504">
        <v>122</v>
      </c>
      <c r="L100" s="504">
        <v>408</v>
      </c>
      <c r="M100" s="504">
        <v>347</v>
      </c>
      <c r="N100" s="504">
        <v>148</v>
      </c>
      <c r="O100" s="504">
        <v>52</v>
      </c>
      <c r="P100" s="504">
        <v>105</v>
      </c>
      <c r="Q100" s="504">
        <v>23</v>
      </c>
      <c r="R100" s="504">
        <v>253</v>
      </c>
      <c r="S100" s="504">
        <v>197</v>
      </c>
      <c r="T100" s="504">
        <v>129</v>
      </c>
      <c r="U100" s="504">
        <v>292</v>
      </c>
      <c r="V100" s="504">
        <v>270</v>
      </c>
      <c r="W100" s="504">
        <v>319</v>
      </c>
      <c r="X100" s="504">
        <v>3</v>
      </c>
      <c r="Y100" s="504">
        <v>16</v>
      </c>
      <c r="Z100" s="504">
        <v>92</v>
      </c>
      <c r="AA100" s="504">
        <v>129</v>
      </c>
      <c r="AB100" s="504">
        <v>27</v>
      </c>
      <c r="AC100" s="504">
        <v>13</v>
      </c>
      <c r="AD100" s="61">
        <v>69</v>
      </c>
    </row>
    <row r="101" spans="1:30" s="41" customFormat="1" ht="9.75" customHeight="1">
      <c r="A101" s="60"/>
      <c r="B101" s="504"/>
      <c r="C101" s="504"/>
      <c r="D101" s="504"/>
      <c r="E101" s="504"/>
      <c r="F101" s="504"/>
      <c r="G101" s="504"/>
      <c r="H101" s="504"/>
      <c r="I101" s="504"/>
      <c r="J101" s="504"/>
      <c r="K101" s="504"/>
      <c r="L101" s="504"/>
      <c r="M101" s="504"/>
      <c r="N101" s="504"/>
      <c r="O101" s="504"/>
      <c r="P101" s="504"/>
      <c r="Q101" s="504"/>
      <c r="R101" s="504"/>
      <c r="S101" s="504"/>
      <c r="T101" s="504"/>
      <c r="U101" s="504"/>
      <c r="V101" s="504"/>
      <c r="W101" s="504"/>
      <c r="X101" s="504"/>
      <c r="Y101" s="504"/>
      <c r="Z101" s="504"/>
      <c r="AA101" s="504"/>
      <c r="AB101" s="504"/>
      <c r="AC101" s="504"/>
      <c r="AD101" s="61"/>
    </row>
    <row r="102" spans="1:30" s="41" customFormat="1" ht="12" customHeight="1">
      <c r="A102" s="60">
        <v>70</v>
      </c>
      <c r="B102" s="504">
        <v>3545</v>
      </c>
      <c r="C102" s="504">
        <v>1507</v>
      </c>
      <c r="D102" s="504">
        <v>2038</v>
      </c>
      <c r="E102" s="504">
        <v>36</v>
      </c>
      <c r="F102" s="504">
        <v>56</v>
      </c>
      <c r="G102" s="504">
        <v>44</v>
      </c>
      <c r="H102" s="504">
        <v>45</v>
      </c>
      <c r="I102" s="504">
        <v>141</v>
      </c>
      <c r="J102" s="504">
        <v>243</v>
      </c>
      <c r="K102" s="504">
        <v>110</v>
      </c>
      <c r="L102" s="504">
        <v>433</v>
      </c>
      <c r="M102" s="504">
        <v>337</v>
      </c>
      <c r="N102" s="504">
        <v>157</v>
      </c>
      <c r="O102" s="504">
        <v>36</v>
      </c>
      <c r="P102" s="504">
        <v>103</v>
      </c>
      <c r="Q102" s="504">
        <v>18</v>
      </c>
      <c r="R102" s="504">
        <v>201</v>
      </c>
      <c r="S102" s="504">
        <v>177</v>
      </c>
      <c r="T102" s="504">
        <v>152</v>
      </c>
      <c r="U102" s="504">
        <v>289</v>
      </c>
      <c r="V102" s="504">
        <v>301</v>
      </c>
      <c r="W102" s="504">
        <v>363</v>
      </c>
      <c r="X102" s="504">
        <v>10</v>
      </c>
      <c r="Y102" s="504">
        <v>20</v>
      </c>
      <c r="Z102" s="504">
        <v>91</v>
      </c>
      <c r="AA102" s="504">
        <v>136</v>
      </c>
      <c r="AB102" s="504">
        <v>24</v>
      </c>
      <c r="AC102" s="504">
        <v>22</v>
      </c>
      <c r="AD102" s="61">
        <v>70</v>
      </c>
    </row>
    <row r="103" spans="1:30" s="41" customFormat="1" ht="12" customHeight="1">
      <c r="A103" s="60">
        <v>71</v>
      </c>
      <c r="B103" s="504">
        <v>3494</v>
      </c>
      <c r="C103" s="504">
        <v>1501</v>
      </c>
      <c r="D103" s="504">
        <v>1993</v>
      </c>
      <c r="E103" s="504">
        <v>46</v>
      </c>
      <c r="F103" s="504">
        <v>55</v>
      </c>
      <c r="G103" s="504">
        <v>45</v>
      </c>
      <c r="H103" s="504">
        <v>42</v>
      </c>
      <c r="I103" s="504">
        <v>114</v>
      </c>
      <c r="J103" s="504">
        <v>227</v>
      </c>
      <c r="K103" s="504">
        <v>124</v>
      </c>
      <c r="L103" s="504">
        <v>389</v>
      </c>
      <c r="M103" s="504">
        <v>354</v>
      </c>
      <c r="N103" s="504">
        <v>137</v>
      </c>
      <c r="O103" s="504">
        <v>39</v>
      </c>
      <c r="P103" s="504">
        <v>97</v>
      </c>
      <c r="Q103" s="504">
        <v>26</v>
      </c>
      <c r="R103" s="504">
        <v>248</v>
      </c>
      <c r="S103" s="504">
        <v>222</v>
      </c>
      <c r="T103" s="504">
        <v>147</v>
      </c>
      <c r="U103" s="504">
        <v>296</v>
      </c>
      <c r="V103" s="504">
        <v>296</v>
      </c>
      <c r="W103" s="504">
        <v>323</v>
      </c>
      <c r="X103" s="504">
        <v>10</v>
      </c>
      <c r="Y103" s="504">
        <v>23</v>
      </c>
      <c r="Z103" s="504">
        <v>83</v>
      </c>
      <c r="AA103" s="504">
        <v>104</v>
      </c>
      <c r="AB103" s="504">
        <v>18</v>
      </c>
      <c r="AC103" s="504">
        <v>29</v>
      </c>
      <c r="AD103" s="61">
        <v>71</v>
      </c>
    </row>
    <row r="104" spans="1:30" s="41" customFormat="1" ht="12" customHeight="1">
      <c r="A104" s="60">
        <v>72</v>
      </c>
      <c r="B104" s="504">
        <v>3330</v>
      </c>
      <c r="C104" s="504">
        <v>1392</v>
      </c>
      <c r="D104" s="504">
        <v>1938</v>
      </c>
      <c r="E104" s="504">
        <v>36</v>
      </c>
      <c r="F104" s="504">
        <v>58</v>
      </c>
      <c r="G104" s="504">
        <v>43</v>
      </c>
      <c r="H104" s="504">
        <v>34</v>
      </c>
      <c r="I104" s="504">
        <v>118</v>
      </c>
      <c r="J104" s="504">
        <v>245</v>
      </c>
      <c r="K104" s="504">
        <v>106</v>
      </c>
      <c r="L104" s="504">
        <v>388</v>
      </c>
      <c r="M104" s="504">
        <v>315</v>
      </c>
      <c r="N104" s="504">
        <v>165</v>
      </c>
      <c r="O104" s="504">
        <v>47</v>
      </c>
      <c r="P104" s="504">
        <v>97</v>
      </c>
      <c r="Q104" s="504">
        <v>14</v>
      </c>
      <c r="R104" s="504">
        <v>228</v>
      </c>
      <c r="S104" s="504">
        <v>225</v>
      </c>
      <c r="T104" s="504">
        <v>137</v>
      </c>
      <c r="U104" s="504">
        <v>281</v>
      </c>
      <c r="V104" s="504">
        <v>257</v>
      </c>
      <c r="W104" s="504">
        <v>289</v>
      </c>
      <c r="X104" s="504">
        <v>13</v>
      </c>
      <c r="Y104" s="504">
        <v>21</v>
      </c>
      <c r="Z104" s="504">
        <v>84</v>
      </c>
      <c r="AA104" s="504">
        <v>87</v>
      </c>
      <c r="AB104" s="504">
        <v>23</v>
      </c>
      <c r="AC104" s="504">
        <v>19</v>
      </c>
      <c r="AD104" s="61">
        <v>72</v>
      </c>
    </row>
    <row r="105" spans="1:30" s="41" customFormat="1" ht="12" customHeight="1">
      <c r="A105" s="60">
        <v>73</v>
      </c>
      <c r="B105" s="504">
        <v>3478</v>
      </c>
      <c r="C105" s="504">
        <v>1438</v>
      </c>
      <c r="D105" s="504">
        <v>2040</v>
      </c>
      <c r="E105" s="504">
        <v>49</v>
      </c>
      <c r="F105" s="504">
        <v>66</v>
      </c>
      <c r="G105" s="504">
        <v>53</v>
      </c>
      <c r="H105" s="504">
        <v>36</v>
      </c>
      <c r="I105" s="504">
        <v>125</v>
      </c>
      <c r="J105" s="504">
        <v>263</v>
      </c>
      <c r="K105" s="504">
        <v>129</v>
      </c>
      <c r="L105" s="504">
        <v>466</v>
      </c>
      <c r="M105" s="504">
        <v>323</v>
      </c>
      <c r="N105" s="504">
        <v>155</v>
      </c>
      <c r="O105" s="504">
        <v>47</v>
      </c>
      <c r="P105" s="504">
        <v>73</v>
      </c>
      <c r="Q105" s="504">
        <v>20</v>
      </c>
      <c r="R105" s="504">
        <v>228</v>
      </c>
      <c r="S105" s="504">
        <v>179</v>
      </c>
      <c r="T105" s="504">
        <v>157</v>
      </c>
      <c r="U105" s="504">
        <v>285</v>
      </c>
      <c r="V105" s="504">
        <v>286</v>
      </c>
      <c r="W105" s="504">
        <v>284</v>
      </c>
      <c r="X105" s="504">
        <v>9</v>
      </c>
      <c r="Y105" s="504">
        <v>22</v>
      </c>
      <c r="Z105" s="504">
        <v>79</v>
      </c>
      <c r="AA105" s="504">
        <v>108</v>
      </c>
      <c r="AB105" s="504">
        <v>18</v>
      </c>
      <c r="AC105" s="504">
        <v>18</v>
      </c>
      <c r="AD105" s="61">
        <v>73</v>
      </c>
    </row>
    <row r="106" spans="1:30" s="41" customFormat="1" ht="12" customHeight="1">
      <c r="A106" s="60">
        <v>74</v>
      </c>
      <c r="B106" s="504">
        <v>3249</v>
      </c>
      <c r="C106" s="504">
        <v>1279</v>
      </c>
      <c r="D106" s="504">
        <v>1970</v>
      </c>
      <c r="E106" s="504">
        <v>42</v>
      </c>
      <c r="F106" s="504">
        <v>54</v>
      </c>
      <c r="G106" s="504">
        <v>41</v>
      </c>
      <c r="H106" s="504">
        <v>32</v>
      </c>
      <c r="I106" s="504">
        <v>124</v>
      </c>
      <c r="J106" s="504">
        <v>220</v>
      </c>
      <c r="K106" s="504">
        <v>128</v>
      </c>
      <c r="L106" s="504">
        <v>401</v>
      </c>
      <c r="M106" s="504">
        <v>316</v>
      </c>
      <c r="N106" s="504">
        <v>131</v>
      </c>
      <c r="O106" s="504">
        <v>53</v>
      </c>
      <c r="P106" s="504">
        <v>84</v>
      </c>
      <c r="Q106" s="504">
        <v>12</v>
      </c>
      <c r="R106" s="504">
        <v>203</v>
      </c>
      <c r="S106" s="504">
        <v>173</v>
      </c>
      <c r="T106" s="504">
        <v>144</v>
      </c>
      <c r="U106" s="504">
        <v>282</v>
      </c>
      <c r="V106" s="504">
        <v>264</v>
      </c>
      <c r="W106" s="504">
        <v>309</v>
      </c>
      <c r="X106" s="504">
        <v>13</v>
      </c>
      <c r="Y106" s="504">
        <v>22</v>
      </c>
      <c r="Z106" s="504">
        <v>60</v>
      </c>
      <c r="AA106" s="504">
        <v>98</v>
      </c>
      <c r="AB106" s="504">
        <v>30</v>
      </c>
      <c r="AC106" s="504">
        <v>13</v>
      </c>
      <c r="AD106" s="61">
        <v>74</v>
      </c>
    </row>
    <row r="107" spans="1:30" s="41" customFormat="1" ht="9.75" customHeight="1">
      <c r="A107" s="60"/>
      <c r="B107" s="504"/>
      <c r="C107" s="504"/>
      <c r="D107" s="504"/>
      <c r="E107" s="504"/>
      <c r="F107" s="504"/>
      <c r="G107" s="504"/>
      <c r="H107" s="504"/>
      <c r="I107" s="504"/>
      <c r="J107" s="504"/>
      <c r="K107" s="504"/>
      <c r="L107" s="504"/>
      <c r="M107" s="504"/>
      <c r="N107" s="504"/>
      <c r="O107" s="504"/>
      <c r="P107" s="504"/>
      <c r="Q107" s="504"/>
      <c r="R107" s="504"/>
      <c r="S107" s="504"/>
      <c r="T107" s="504"/>
      <c r="U107" s="504"/>
      <c r="V107" s="504"/>
      <c r="W107" s="504"/>
      <c r="X107" s="504"/>
      <c r="Y107" s="504"/>
      <c r="Z107" s="504"/>
      <c r="AA107" s="504"/>
      <c r="AB107" s="504"/>
      <c r="AC107" s="504"/>
      <c r="AD107" s="61"/>
    </row>
    <row r="108" spans="1:30" s="41" customFormat="1" ht="12" customHeight="1">
      <c r="A108" s="60">
        <v>75</v>
      </c>
      <c r="B108" s="504">
        <v>3183</v>
      </c>
      <c r="C108" s="504">
        <v>1296</v>
      </c>
      <c r="D108" s="504">
        <v>1887</v>
      </c>
      <c r="E108" s="504">
        <v>40</v>
      </c>
      <c r="F108" s="504">
        <v>58</v>
      </c>
      <c r="G108" s="504">
        <v>43</v>
      </c>
      <c r="H108" s="504">
        <v>44</v>
      </c>
      <c r="I108" s="504">
        <v>103</v>
      </c>
      <c r="J108" s="504">
        <v>206</v>
      </c>
      <c r="K108" s="504">
        <v>120</v>
      </c>
      <c r="L108" s="504">
        <v>406</v>
      </c>
      <c r="M108" s="504">
        <v>302</v>
      </c>
      <c r="N108" s="504">
        <v>140</v>
      </c>
      <c r="O108" s="504">
        <v>44</v>
      </c>
      <c r="P108" s="504">
        <v>85</v>
      </c>
      <c r="Q108" s="504">
        <v>18</v>
      </c>
      <c r="R108" s="504">
        <v>193</v>
      </c>
      <c r="S108" s="504">
        <v>192</v>
      </c>
      <c r="T108" s="504">
        <v>161</v>
      </c>
      <c r="U108" s="504">
        <v>292</v>
      </c>
      <c r="V108" s="504">
        <v>206</v>
      </c>
      <c r="W108" s="504">
        <v>286</v>
      </c>
      <c r="X108" s="504">
        <v>7</v>
      </c>
      <c r="Y108" s="504">
        <v>22</v>
      </c>
      <c r="Z108" s="504">
        <v>72</v>
      </c>
      <c r="AA108" s="504">
        <v>94</v>
      </c>
      <c r="AB108" s="504">
        <v>27</v>
      </c>
      <c r="AC108" s="504">
        <v>22</v>
      </c>
      <c r="AD108" s="61">
        <v>75</v>
      </c>
    </row>
    <row r="109" spans="1:30" s="41" customFormat="1" ht="12" customHeight="1">
      <c r="A109" s="60">
        <v>76</v>
      </c>
      <c r="B109" s="504">
        <v>3036</v>
      </c>
      <c r="C109" s="504">
        <v>1214</v>
      </c>
      <c r="D109" s="504">
        <v>1822</v>
      </c>
      <c r="E109" s="504">
        <v>26</v>
      </c>
      <c r="F109" s="504">
        <v>53</v>
      </c>
      <c r="G109" s="504">
        <v>49</v>
      </c>
      <c r="H109" s="504">
        <v>49</v>
      </c>
      <c r="I109" s="504">
        <v>95</v>
      </c>
      <c r="J109" s="504">
        <v>240</v>
      </c>
      <c r="K109" s="504">
        <v>118</v>
      </c>
      <c r="L109" s="504">
        <v>389</v>
      </c>
      <c r="M109" s="504">
        <v>268</v>
      </c>
      <c r="N109" s="504">
        <v>134</v>
      </c>
      <c r="O109" s="504">
        <v>42</v>
      </c>
      <c r="P109" s="504">
        <v>79</v>
      </c>
      <c r="Q109" s="504">
        <v>15</v>
      </c>
      <c r="R109" s="504">
        <v>207</v>
      </c>
      <c r="S109" s="504">
        <v>180</v>
      </c>
      <c r="T109" s="504">
        <v>141</v>
      </c>
      <c r="U109" s="504">
        <v>238</v>
      </c>
      <c r="V109" s="504">
        <v>240</v>
      </c>
      <c r="W109" s="504">
        <v>248</v>
      </c>
      <c r="X109" s="504">
        <v>6</v>
      </c>
      <c r="Y109" s="504">
        <v>20</v>
      </c>
      <c r="Z109" s="504">
        <v>76</v>
      </c>
      <c r="AA109" s="504">
        <v>79</v>
      </c>
      <c r="AB109" s="504">
        <v>27</v>
      </c>
      <c r="AC109" s="504">
        <v>17</v>
      </c>
      <c r="AD109" s="61">
        <v>76</v>
      </c>
    </row>
    <row r="110" spans="1:30" s="41" customFormat="1" ht="12" customHeight="1">
      <c r="A110" s="60">
        <v>77</v>
      </c>
      <c r="B110" s="504">
        <v>2986</v>
      </c>
      <c r="C110" s="504">
        <v>1163</v>
      </c>
      <c r="D110" s="504">
        <v>1823</v>
      </c>
      <c r="E110" s="504">
        <v>39</v>
      </c>
      <c r="F110" s="504">
        <v>41</v>
      </c>
      <c r="G110" s="504">
        <v>46</v>
      </c>
      <c r="H110" s="504">
        <v>44</v>
      </c>
      <c r="I110" s="504">
        <v>97</v>
      </c>
      <c r="J110" s="504">
        <v>206</v>
      </c>
      <c r="K110" s="504">
        <v>136</v>
      </c>
      <c r="L110" s="504">
        <v>383</v>
      </c>
      <c r="M110" s="504">
        <v>277</v>
      </c>
      <c r="N110" s="504">
        <v>123</v>
      </c>
      <c r="O110" s="504">
        <v>39</v>
      </c>
      <c r="P110" s="504">
        <v>70</v>
      </c>
      <c r="Q110" s="504">
        <v>14</v>
      </c>
      <c r="R110" s="504">
        <v>200</v>
      </c>
      <c r="S110" s="504">
        <v>175</v>
      </c>
      <c r="T110" s="504">
        <v>136</v>
      </c>
      <c r="U110" s="504">
        <v>261</v>
      </c>
      <c r="V110" s="504">
        <v>183</v>
      </c>
      <c r="W110" s="504">
        <v>281</v>
      </c>
      <c r="X110" s="504">
        <v>10</v>
      </c>
      <c r="Y110" s="504">
        <v>21</v>
      </c>
      <c r="Z110" s="504">
        <v>69</v>
      </c>
      <c r="AA110" s="504">
        <v>90</v>
      </c>
      <c r="AB110" s="504">
        <v>25</v>
      </c>
      <c r="AC110" s="504">
        <v>20</v>
      </c>
      <c r="AD110" s="61">
        <v>77</v>
      </c>
    </row>
    <row r="111" spans="1:30" s="41" customFormat="1" ht="12" customHeight="1">
      <c r="A111" s="60">
        <v>78</v>
      </c>
      <c r="B111" s="504">
        <v>2750</v>
      </c>
      <c r="C111" s="504">
        <v>1105</v>
      </c>
      <c r="D111" s="504">
        <v>1645</v>
      </c>
      <c r="E111" s="504">
        <v>36</v>
      </c>
      <c r="F111" s="504">
        <v>51</v>
      </c>
      <c r="G111" s="504">
        <v>34</v>
      </c>
      <c r="H111" s="504">
        <v>36</v>
      </c>
      <c r="I111" s="504">
        <v>103</v>
      </c>
      <c r="J111" s="504">
        <v>197</v>
      </c>
      <c r="K111" s="504">
        <v>112</v>
      </c>
      <c r="L111" s="504">
        <v>325</v>
      </c>
      <c r="M111" s="504">
        <v>252</v>
      </c>
      <c r="N111" s="504">
        <v>130</v>
      </c>
      <c r="O111" s="504">
        <v>35</v>
      </c>
      <c r="P111" s="504">
        <v>56</v>
      </c>
      <c r="Q111" s="504">
        <v>13</v>
      </c>
      <c r="R111" s="504">
        <v>196</v>
      </c>
      <c r="S111" s="504">
        <v>155</v>
      </c>
      <c r="T111" s="504">
        <v>126</v>
      </c>
      <c r="U111" s="504">
        <v>253</v>
      </c>
      <c r="V111" s="504">
        <v>192</v>
      </c>
      <c r="W111" s="504">
        <v>249</v>
      </c>
      <c r="X111" s="504">
        <v>12</v>
      </c>
      <c r="Y111" s="504">
        <v>15</v>
      </c>
      <c r="Z111" s="504">
        <v>62</v>
      </c>
      <c r="AA111" s="504">
        <v>68</v>
      </c>
      <c r="AB111" s="504">
        <v>23</v>
      </c>
      <c r="AC111" s="504">
        <v>19</v>
      </c>
      <c r="AD111" s="61">
        <v>78</v>
      </c>
    </row>
    <row r="112" spans="1:30" s="41" customFormat="1" ht="12" customHeight="1">
      <c r="A112" s="60">
        <v>79</v>
      </c>
      <c r="B112" s="504">
        <v>2526</v>
      </c>
      <c r="C112" s="504">
        <v>908</v>
      </c>
      <c r="D112" s="504">
        <v>1618</v>
      </c>
      <c r="E112" s="504">
        <v>47</v>
      </c>
      <c r="F112" s="504">
        <v>60</v>
      </c>
      <c r="G112" s="504">
        <v>31</v>
      </c>
      <c r="H112" s="504">
        <v>43</v>
      </c>
      <c r="I112" s="504">
        <v>79</v>
      </c>
      <c r="J112" s="504">
        <v>187</v>
      </c>
      <c r="K112" s="504">
        <v>97</v>
      </c>
      <c r="L112" s="504">
        <v>330</v>
      </c>
      <c r="M112" s="504">
        <v>257</v>
      </c>
      <c r="N112" s="504">
        <v>113</v>
      </c>
      <c r="O112" s="504">
        <v>38</v>
      </c>
      <c r="P112" s="504">
        <v>53</v>
      </c>
      <c r="Q112" s="504">
        <v>9</v>
      </c>
      <c r="R112" s="504">
        <v>161</v>
      </c>
      <c r="S112" s="504">
        <v>125</v>
      </c>
      <c r="T112" s="504">
        <v>88</v>
      </c>
      <c r="U112" s="504">
        <v>213</v>
      </c>
      <c r="V112" s="504">
        <v>178</v>
      </c>
      <c r="W112" s="504">
        <v>223</v>
      </c>
      <c r="X112" s="504">
        <v>7</v>
      </c>
      <c r="Y112" s="504">
        <v>15</v>
      </c>
      <c r="Z112" s="504">
        <v>63</v>
      </c>
      <c r="AA112" s="504">
        <v>65</v>
      </c>
      <c r="AB112" s="504">
        <v>18</v>
      </c>
      <c r="AC112" s="504">
        <v>26</v>
      </c>
      <c r="AD112" s="61">
        <v>79</v>
      </c>
    </row>
    <row r="113" spans="1:30" s="41" customFormat="1" ht="9.75" customHeight="1">
      <c r="A113" s="60"/>
      <c r="B113" s="504"/>
      <c r="C113" s="504"/>
      <c r="D113" s="504"/>
      <c r="E113" s="504"/>
      <c r="F113" s="504"/>
      <c r="G113" s="504"/>
      <c r="H113" s="504"/>
      <c r="I113" s="504"/>
      <c r="J113" s="504"/>
      <c r="K113" s="504"/>
      <c r="L113" s="504"/>
      <c r="M113" s="504"/>
      <c r="N113" s="504"/>
      <c r="O113" s="504"/>
      <c r="P113" s="504"/>
      <c r="Q113" s="504"/>
      <c r="R113" s="504"/>
      <c r="S113" s="504"/>
      <c r="T113" s="504"/>
      <c r="U113" s="504"/>
      <c r="V113" s="504"/>
      <c r="W113" s="504"/>
      <c r="X113" s="504"/>
      <c r="Y113" s="504"/>
      <c r="Z113" s="504"/>
      <c r="AA113" s="504"/>
      <c r="AB113" s="504"/>
      <c r="AC113" s="504"/>
      <c r="AD113" s="61"/>
    </row>
    <row r="114" spans="1:30" s="41" customFormat="1" ht="12" customHeight="1">
      <c r="A114" s="60">
        <v>80</v>
      </c>
      <c r="B114" s="504">
        <v>2447</v>
      </c>
      <c r="C114" s="504">
        <v>922</v>
      </c>
      <c r="D114" s="504">
        <v>1525</v>
      </c>
      <c r="E114" s="504">
        <v>39</v>
      </c>
      <c r="F114" s="504">
        <v>64</v>
      </c>
      <c r="G114" s="504">
        <v>46</v>
      </c>
      <c r="H114" s="504">
        <v>34</v>
      </c>
      <c r="I114" s="504">
        <v>91</v>
      </c>
      <c r="J114" s="504">
        <v>180</v>
      </c>
      <c r="K114" s="504">
        <v>111</v>
      </c>
      <c r="L114" s="504">
        <v>288</v>
      </c>
      <c r="M114" s="504">
        <v>218</v>
      </c>
      <c r="N114" s="504">
        <v>86</v>
      </c>
      <c r="O114" s="504">
        <v>27</v>
      </c>
      <c r="P114" s="504">
        <v>66</v>
      </c>
      <c r="Q114" s="504">
        <v>21</v>
      </c>
      <c r="R114" s="504">
        <v>162</v>
      </c>
      <c r="S114" s="504">
        <v>120</v>
      </c>
      <c r="T114" s="504">
        <v>113</v>
      </c>
      <c r="U114" s="504">
        <v>182</v>
      </c>
      <c r="V114" s="504">
        <v>179</v>
      </c>
      <c r="W114" s="504">
        <v>208</v>
      </c>
      <c r="X114" s="504">
        <v>12</v>
      </c>
      <c r="Y114" s="504">
        <v>18</v>
      </c>
      <c r="Z114" s="504">
        <v>55</v>
      </c>
      <c r="AA114" s="504">
        <v>84</v>
      </c>
      <c r="AB114" s="504">
        <v>26</v>
      </c>
      <c r="AC114" s="504">
        <v>17</v>
      </c>
      <c r="AD114" s="61">
        <v>80</v>
      </c>
    </row>
    <row r="115" spans="1:30" s="41" customFormat="1" ht="12" customHeight="1">
      <c r="A115" s="60">
        <v>81</v>
      </c>
      <c r="B115" s="504">
        <v>2291</v>
      </c>
      <c r="C115" s="504">
        <v>793</v>
      </c>
      <c r="D115" s="504">
        <v>1498</v>
      </c>
      <c r="E115" s="504">
        <v>43</v>
      </c>
      <c r="F115" s="504">
        <v>39</v>
      </c>
      <c r="G115" s="504">
        <v>23</v>
      </c>
      <c r="H115" s="504">
        <v>37</v>
      </c>
      <c r="I115" s="504">
        <v>96</v>
      </c>
      <c r="J115" s="504">
        <v>159</v>
      </c>
      <c r="K115" s="504">
        <v>118</v>
      </c>
      <c r="L115" s="504">
        <v>302</v>
      </c>
      <c r="M115" s="504">
        <v>205</v>
      </c>
      <c r="N115" s="504">
        <v>112</v>
      </c>
      <c r="O115" s="504">
        <v>22</v>
      </c>
      <c r="P115" s="504">
        <v>70</v>
      </c>
      <c r="Q115" s="504">
        <v>12</v>
      </c>
      <c r="R115" s="504">
        <v>168</v>
      </c>
      <c r="S115" s="504">
        <v>124</v>
      </c>
      <c r="T115" s="504">
        <v>91</v>
      </c>
      <c r="U115" s="504">
        <v>177</v>
      </c>
      <c r="V115" s="504">
        <v>125</v>
      </c>
      <c r="W115" s="504">
        <v>182</v>
      </c>
      <c r="X115" s="504">
        <v>8</v>
      </c>
      <c r="Y115" s="504">
        <v>10</v>
      </c>
      <c r="Z115" s="504">
        <v>67</v>
      </c>
      <c r="AA115" s="504">
        <v>63</v>
      </c>
      <c r="AB115" s="504">
        <v>16</v>
      </c>
      <c r="AC115" s="504">
        <v>22</v>
      </c>
      <c r="AD115" s="61">
        <v>81</v>
      </c>
    </row>
    <row r="116" spans="1:30" s="41" customFormat="1" ht="12" customHeight="1">
      <c r="A116" s="60">
        <v>82</v>
      </c>
      <c r="B116" s="504">
        <v>2016</v>
      </c>
      <c r="C116" s="504">
        <v>695</v>
      </c>
      <c r="D116" s="504">
        <v>1321</v>
      </c>
      <c r="E116" s="504">
        <v>32</v>
      </c>
      <c r="F116" s="504">
        <v>44</v>
      </c>
      <c r="G116" s="504">
        <v>36</v>
      </c>
      <c r="H116" s="504">
        <v>50</v>
      </c>
      <c r="I116" s="504">
        <v>75</v>
      </c>
      <c r="J116" s="504">
        <v>142</v>
      </c>
      <c r="K116" s="504">
        <v>96</v>
      </c>
      <c r="L116" s="504">
        <v>244</v>
      </c>
      <c r="M116" s="504">
        <v>198</v>
      </c>
      <c r="N116" s="504">
        <v>86</v>
      </c>
      <c r="O116" s="504">
        <v>32</v>
      </c>
      <c r="P116" s="504">
        <v>43</v>
      </c>
      <c r="Q116" s="504">
        <v>13</v>
      </c>
      <c r="R116" s="504">
        <v>105</v>
      </c>
      <c r="S116" s="504">
        <v>107</v>
      </c>
      <c r="T116" s="504">
        <v>89</v>
      </c>
      <c r="U116" s="504">
        <v>168</v>
      </c>
      <c r="V116" s="504">
        <v>117</v>
      </c>
      <c r="W116" s="504">
        <v>171</v>
      </c>
      <c r="X116" s="504">
        <v>11</v>
      </c>
      <c r="Y116" s="504">
        <v>17</v>
      </c>
      <c r="Z116" s="504">
        <v>42</v>
      </c>
      <c r="AA116" s="504">
        <v>59</v>
      </c>
      <c r="AB116" s="504">
        <v>25</v>
      </c>
      <c r="AC116" s="504">
        <v>14</v>
      </c>
      <c r="AD116" s="61">
        <v>82</v>
      </c>
    </row>
    <row r="117" spans="1:30" s="41" customFormat="1" ht="12" customHeight="1">
      <c r="A117" s="60">
        <v>83</v>
      </c>
      <c r="B117" s="504">
        <v>1712</v>
      </c>
      <c r="C117" s="504">
        <v>538</v>
      </c>
      <c r="D117" s="504">
        <v>1174</v>
      </c>
      <c r="E117" s="504">
        <v>32</v>
      </c>
      <c r="F117" s="504">
        <v>42</v>
      </c>
      <c r="G117" s="504">
        <v>22</v>
      </c>
      <c r="H117" s="504">
        <v>26</v>
      </c>
      <c r="I117" s="504">
        <v>73</v>
      </c>
      <c r="J117" s="504">
        <v>130</v>
      </c>
      <c r="K117" s="504">
        <v>67</v>
      </c>
      <c r="L117" s="504">
        <v>217</v>
      </c>
      <c r="M117" s="504">
        <v>175</v>
      </c>
      <c r="N117" s="504">
        <v>81</v>
      </c>
      <c r="O117" s="504">
        <v>27</v>
      </c>
      <c r="P117" s="504">
        <v>39</v>
      </c>
      <c r="Q117" s="504">
        <v>10</v>
      </c>
      <c r="R117" s="504">
        <v>98</v>
      </c>
      <c r="S117" s="504">
        <v>82</v>
      </c>
      <c r="T117" s="504">
        <v>49</v>
      </c>
      <c r="U117" s="504">
        <v>149</v>
      </c>
      <c r="V117" s="504">
        <v>111</v>
      </c>
      <c r="W117" s="504">
        <v>144</v>
      </c>
      <c r="X117" s="504">
        <v>3</v>
      </c>
      <c r="Y117" s="504">
        <v>14</v>
      </c>
      <c r="Z117" s="504">
        <v>35</v>
      </c>
      <c r="AA117" s="504">
        <v>50</v>
      </c>
      <c r="AB117" s="504">
        <v>17</v>
      </c>
      <c r="AC117" s="504">
        <v>19</v>
      </c>
      <c r="AD117" s="61">
        <v>83</v>
      </c>
    </row>
    <row r="118" spans="1:30" s="41" customFormat="1" ht="12" customHeight="1">
      <c r="A118" s="60">
        <v>84</v>
      </c>
      <c r="B118" s="504">
        <v>1629</v>
      </c>
      <c r="C118" s="504">
        <v>482</v>
      </c>
      <c r="D118" s="504">
        <v>1147</v>
      </c>
      <c r="E118" s="504">
        <v>26</v>
      </c>
      <c r="F118" s="504">
        <v>49</v>
      </c>
      <c r="G118" s="504">
        <v>20</v>
      </c>
      <c r="H118" s="504">
        <v>25</v>
      </c>
      <c r="I118" s="504">
        <v>67</v>
      </c>
      <c r="J118" s="504">
        <v>119</v>
      </c>
      <c r="K118" s="504">
        <v>58</v>
      </c>
      <c r="L118" s="504">
        <v>208</v>
      </c>
      <c r="M118" s="504">
        <v>160</v>
      </c>
      <c r="N118" s="504">
        <v>85</v>
      </c>
      <c r="O118" s="504">
        <v>21</v>
      </c>
      <c r="P118" s="504">
        <v>30</v>
      </c>
      <c r="Q118" s="504">
        <v>14</v>
      </c>
      <c r="R118" s="504">
        <v>119</v>
      </c>
      <c r="S118" s="504">
        <v>84</v>
      </c>
      <c r="T118" s="504">
        <v>71</v>
      </c>
      <c r="U118" s="504">
        <v>132</v>
      </c>
      <c r="V118" s="504">
        <v>103</v>
      </c>
      <c r="W118" s="504">
        <v>121</v>
      </c>
      <c r="X118" s="504">
        <v>6</v>
      </c>
      <c r="Y118" s="504">
        <v>9</v>
      </c>
      <c r="Z118" s="504">
        <v>41</v>
      </c>
      <c r="AA118" s="504">
        <v>41</v>
      </c>
      <c r="AB118" s="504">
        <v>13</v>
      </c>
      <c r="AC118" s="504">
        <v>7</v>
      </c>
      <c r="AD118" s="61">
        <v>84</v>
      </c>
    </row>
    <row r="119" spans="1:30" s="41" customFormat="1" ht="9.75" customHeight="1">
      <c r="A119" s="60"/>
      <c r="B119" s="504"/>
      <c r="C119" s="504"/>
      <c r="D119" s="504"/>
      <c r="E119" s="504"/>
      <c r="F119" s="504"/>
      <c r="G119" s="504"/>
      <c r="H119" s="504"/>
      <c r="I119" s="504"/>
      <c r="J119" s="504"/>
      <c r="K119" s="504"/>
      <c r="L119" s="504"/>
      <c r="M119" s="504"/>
      <c r="N119" s="504"/>
      <c r="O119" s="504"/>
      <c r="P119" s="504"/>
      <c r="Q119" s="504"/>
      <c r="R119" s="504"/>
      <c r="S119" s="504"/>
      <c r="T119" s="504"/>
      <c r="U119" s="504"/>
      <c r="V119" s="504"/>
      <c r="W119" s="504"/>
      <c r="X119" s="504"/>
      <c r="Y119" s="504"/>
      <c r="Z119" s="504"/>
      <c r="AA119" s="504"/>
      <c r="AB119" s="504"/>
      <c r="AC119" s="504"/>
      <c r="AD119" s="61"/>
    </row>
    <row r="120" spans="1:30" s="41" customFormat="1" ht="12" customHeight="1">
      <c r="A120" s="60">
        <v>85</v>
      </c>
      <c r="B120" s="504">
        <v>1385</v>
      </c>
      <c r="C120" s="504">
        <v>393</v>
      </c>
      <c r="D120" s="504">
        <v>992</v>
      </c>
      <c r="E120" s="504">
        <v>36</v>
      </c>
      <c r="F120" s="504">
        <v>38</v>
      </c>
      <c r="G120" s="504">
        <v>22</v>
      </c>
      <c r="H120" s="504">
        <v>19</v>
      </c>
      <c r="I120" s="504">
        <v>59</v>
      </c>
      <c r="J120" s="504">
        <v>95</v>
      </c>
      <c r="K120" s="504">
        <v>54</v>
      </c>
      <c r="L120" s="504">
        <v>167</v>
      </c>
      <c r="M120" s="504">
        <v>135</v>
      </c>
      <c r="N120" s="504">
        <v>64</v>
      </c>
      <c r="O120" s="504">
        <v>25</v>
      </c>
      <c r="P120" s="504">
        <v>29</v>
      </c>
      <c r="Q120" s="504">
        <v>9</v>
      </c>
      <c r="R120" s="504">
        <v>81</v>
      </c>
      <c r="S120" s="504">
        <v>61</v>
      </c>
      <c r="T120" s="504">
        <v>47</v>
      </c>
      <c r="U120" s="504">
        <v>132</v>
      </c>
      <c r="V120" s="504">
        <v>85</v>
      </c>
      <c r="W120" s="504">
        <v>107</v>
      </c>
      <c r="X120" s="504">
        <v>2</v>
      </c>
      <c r="Y120" s="504">
        <v>12</v>
      </c>
      <c r="Z120" s="504">
        <v>31</v>
      </c>
      <c r="AA120" s="504">
        <v>45</v>
      </c>
      <c r="AB120" s="504">
        <v>19</v>
      </c>
      <c r="AC120" s="504">
        <v>11</v>
      </c>
      <c r="AD120" s="61">
        <v>85</v>
      </c>
    </row>
    <row r="121" spans="1:30" s="41" customFormat="1" ht="12" customHeight="1">
      <c r="A121" s="60">
        <v>86</v>
      </c>
      <c r="B121" s="504">
        <v>1359</v>
      </c>
      <c r="C121" s="504">
        <v>405</v>
      </c>
      <c r="D121" s="504">
        <v>954</v>
      </c>
      <c r="E121" s="504">
        <v>17</v>
      </c>
      <c r="F121" s="504">
        <v>35</v>
      </c>
      <c r="G121" s="504">
        <v>22</v>
      </c>
      <c r="H121" s="504">
        <v>17</v>
      </c>
      <c r="I121" s="504">
        <v>49</v>
      </c>
      <c r="J121" s="504">
        <v>99</v>
      </c>
      <c r="K121" s="504">
        <v>52</v>
      </c>
      <c r="L121" s="504">
        <v>179</v>
      </c>
      <c r="M121" s="504">
        <v>140</v>
      </c>
      <c r="N121" s="504">
        <v>58</v>
      </c>
      <c r="O121" s="504">
        <v>29</v>
      </c>
      <c r="P121" s="504">
        <v>39</v>
      </c>
      <c r="Q121" s="504">
        <v>9</v>
      </c>
      <c r="R121" s="504">
        <v>100</v>
      </c>
      <c r="S121" s="504">
        <v>61</v>
      </c>
      <c r="T121" s="504">
        <v>45</v>
      </c>
      <c r="U121" s="504">
        <v>110</v>
      </c>
      <c r="V121" s="504">
        <v>84</v>
      </c>
      <c r="W121" s="504">
        <v>99</v>
      </c>
      <c r="X121" s="504">
        <v>8</v>
      </c>
      <c r="Y121" s="504">
        <v>9</v>
      </c>
      <c r="Z121" s="504">
        <v>39</v>
      </c>
      <c r="AA121" s="504">
        <v>41</v>
      </c>
      <c r="AB121" s="504">
        <v>6</v>
      </c>
      <c r="AC121" s="504">
        <v>12</v>
      </c>
      <c r="AD121" s="61">
        <v>86</v>
      </c>
    </row>
    <row r="122" spans="1:30" s="41" customFormat="1" ht="12" customHeight="1">
      <c r="A122" s="60">
        <v>87</v>
      </c>
      <c r="B122" s="504">
        <v>877</v>
      </c>
      <c r="C122" s="504">
        <v>212</v>
      </c>
      <c r="D122" s="504">
        <v>665</v>
      </c>
      <c r="E122" s="504">
        <v>10</v>
      </c>
      <c r="F122" s="504">
        <v>24</v>
      </c>
      <c r="G122" s="504">
        <v>17</v>
      </c>
      <c r="H122" s="504">
        <v>9</v>
      </c>
      <c r="I122" s="504">
        <v>43</v>
      </c>
      <c r="J122" s="504">
        <v>69</v>
      </c>
      <c r="K122" s="504">
        <v>38</v>
      </c>
      <c r="L122" s="504">
        <v>112</v>
      </c>
      <c r="M122" s="504">
        <v>82</v>
      </c>
      <c r="N122" s="504">
        <v>42</v>
      </c>
      <c r="O122" s="504">
        <v>13</v>
      </c>
      <c r="P122" s="504">
        <v>19</v>
      </c>
      <c r="Q122" s="504">
        <v>6</v>
      </c>
      <c r="R122" s="504">
        <v>46</v>
      </c>
      <c r="S122" s="504">
        <v>44</v>
      </c>
      <c r="T122" s="504">
        <v>46</v>
      </c>
      <c r="U122" s="504">
        <v>59</v>
      </c>
      <c r="V122" s="504">
        <v>43</v>
      </c>
      <c r="W122" s="504">
        <v>72</v>
      </c>
      <c r="X122" s="504">
        <v>10</v>
      </c>
      <c r="Y122" s="504">
        <v>5</v>
      </c>
      <c r="Z122" s="504">
        <v>25</v>
      </c>
      <c r="AA122" s="504">
        <v>29</v>
      </c>
      <c r="AB122" s="504">
        <v>9</v>
      </c>
      <c r="AC122" s="504">
        <v>5</v>
      </c>
      <c r="AD122" s="61">
        <v>87</v>
      </c>
    </row>
    <row r="123" spans="1:30" s="41" customFormat="1" ht="12" customHeight="1">
      <c r="A123" s="60">
        <v>88</v>
      </c>
      <c r="B123" s="504">
        <v>893</v>
      </c>
      <c r="C123" s="504">
        <v>246</v>
      </c>
      <c r="D123" s="504">
        <v>647</v>
      </c>
      <c r="E123" s="504">
        <v>20</v>
      </c>
      <c r="F123" s="504">
        <v>25</v>
      </c>
      <c r="G123" s="504">
        <v>17</v>
      </c>
      <c r="H123" s="504">
        <v>10</v>
      </c>
      <c r="I123" s="504">
        <v>24</v>
      </c>
      <c r="J123" s="504">
        <v>75</v>
      </c>
      <c r="K123" s="504">
        <v>34</v>
      </c>
      <c r="L123" s="504">
        <v>106</v>
      </c>
      <c r="M123" s="504">
        <v>64</v>
      </c>
      <c r="N123" s="504">
        <v>57</v>
      </c>
      <c r="O123" s="504">
        <v>18</v>
      </c>
      <c r="P123" s="504">
        <v>23</v>
      </c>
      <c r="Q123" s="504">
        <v>6</v>
      </c>
      <c r="R123" s="504">
        <v>41</v>
      </c>
      <c r="S123" s="504">
        <v>51</v>
      </c>
      <c r="T123" s="504">
        <v>45</v>
      </c>
      <c r="U123" s="504">
        <v>69</v>
      </c>
      <c r="V123" s="504">
        <v>48</v>
      </c>
      <c r="W123" s="504">
        <v>77</v>
      </c>
      <c r="X123" s="504">
        <v>1</v>
      </c>
      <c r="Y123" s="504">
        <v>6</v>
      </c>
      <c r="Z123" s="504">
        <v>26</v>
      </c>
      <c r="AA123" s="504">
        <v>31</v>
      </c>
      <c r="AB123" s="504">
        <v>12</v>
      </c>
      <c r="AC123" s="504">
        <v>7</v>
      </c>
      <c r="AD123" s="61">
        <v>88</v>
      </c>
    </row>
    <row r="124" spans="1:30" s="41" customFormat="1" ht="12" customHeight="1">
      <c r="A124" s="60">
        <v>89</v>
      </c>
      <c r="B124" s="504">
        <v>743</v>
      </c>
      <c r="C124" s="504">
        <v>193</v>
      </c>
      <c r="D124" s="504">
        <v>550</v>
      </c>
      <c r="E124" s="504">
        <v>8</v>
      </c>
      <c r="F124" s="504">
        <v>22</v>
      </c>
      <c r="G124" s="504">
        <v>7</v>
      </c>
      <c r="H124" s="504">
        <v>24</v>
      </c>
      <c r="I124" s="504">
        <v>29</v>
      </c>
      <c r="J124" s="504">
        <v>58</v>
      </c>
      <c r="K124" s="504">
        <v>32</v>
      </c>
      <c r="L124" s="504">
        <v>90</v>
      </c>
      <c r="M124" s="504">
        <v>69</v>
      </c>
      <c r="N124" s="504">
        <v>35</v>
      </c>
      <c r="O124" s="504">
        <v>12</v>
      </c>
      <c r="P124" s="504">
        <v>17</v>
      </c>
      <c r="Q124" s="504">
        <v>10</v>
      </c>
      <c r="R124" s="504">
        <v>54</v>
      </c>
      <c r="S124" s="504">
        <v>24</v>
      </c>
      <c r="T124" s="504">
        <v>33</v>
      </c>
      <c r="U124" s="504">
        <v>54</v>
      </c>
      <c r="V124" s="504">
        <v>37</v>
      </c>
      <c r="W124" s="504">
        <v>62</v>
      </c>
      <c r="X124" s="504">
        <v>3</v>
      </c>
      <c r="Y124" s="504">
        <v>4</v>
      </c>
      <c r="Z124" s="504">
        <v>19</v>
      </c>
      <c r="AA124" s="504">
        <v>17</v>
      </c>
      <c r="AB124" s="504">
        <v>14</v>
      </c>
      <c r="AC124" s="504">
        <v>9</v>
      </c>
      <c r="AD124" s="61">
        <v>89</v>
      </c>
    </row>
    <row r="125" spans="1:30" s="41" customFormat="1" ht="9.75" customHeight="1">
      <c r="A125" s="60"/>
      <c r="B125" s="504"/>
      <c r="C125" s="504"/>
      <c r="D125" s="504"/>
      <c r="E125" s="504"/>
      <c r="F125" s="504"/>
      <c r="G125" s="504"/>
      <c r="H125" s="504"/>
      <c r="I125" s="504"/>
      <c r="J125" s="504"/>
      <c r="K125" s="504"/>
      <c r="L125" s="504"/>
      <c r="M125" s="504"/>
      <c r="N125" s="504"/>
      <c r="O125" s="504"/>
      <c r="P125" s="504"/>
      <c r="Q125" s="504"/>
      <c r="R125" s="504"/>
      <c r="S125" s="504"/>
      <c r="T125" s="504"/>
      <c r="U125" s="504"/>
      <c r="V125" s="504"/>
      <c r="W125" s="504"/>
      <c r="X125" s="504"/>
      <c r="Y125" s="504"/>
      <c r="Z125" s="504"/>
      <c r="AA125" s="504"/>
      <c r="AB125" s="504"/>
      <c r="AC125" s="504"/>
      <c r="AD125" s="61"/>
    </row>
    <row r="126" spans="1:30" s="41" customFormat="1" ht="12" customHeight="1">
      <c r="A126" s="60">
        <v>90</v>
      </c>
      <c r="B126" s="504">
        <v>644</v>
      </c>
      <c r="C126" s="504">
        <v>145</v>
      </c>
      <c r="D126" s="504">
        <v>499</v>
      </c>
      <c r="E126" s="504">
        <v>10</v>
      </c>
      <c r="F126" s="504">
        <v>22</v>
      </c>
      <c r="G126" s="504">
        <v>8</v>
      </c>
      <c r="H126" s="504">
        <v>7</v>
      </c>
      <c r="I126" s="504">
        <v>30</v>
      </c>
      <c r="J126" s="504">
        <v>40</v>
      </c>
      <c r="K126" s="504">
        <v>30</v>
      </c>
      <c r="L126" s="504">
        <v>73</v>
      </c>
      <c r="M126" s="504">
        <v>77</v>
      </c>
      <c r="N126" s="504">
        <v>28</v>
      </c>
      <c r="O126" s="504">
        <v>12</v>
      </c>
      <c r="P126" s="504">
        <v>16</v>
      </c>
      <c r="Q126" s="504">
        <v>4</v>
      </c>
      <c r="R126" s="504">
        <v>31</v>
      </c>
      <c r="S126" s="504">
        <v>26</v>
      </c>
      <c r="T126" s="504">
        <v>22</v>
      </c>
      <c r="U126" s="504">
        <v>49</v>
      </c>
      <c r="V126" s="504">
        <v>43</v>
      </c>
      <c r="W126" s="504">
        <v>54</v>
      </c>
      <c r="X126" s="504">
        <v>4</v>
      </c>
      <c r="Y126" s="504">
        <v>4</v>
      </c>
      <c r="Z126" s="504">
        <v>18</v>
      </c>
      <c r="AA126" s="504">
        <v>20</v>
      </c>
      <c r="AB126" s="504">
        <v>11</v>
      </c>
      <c r="AC126" s="504">
        <v>5</v>
      </c>
      <c r="AD126" s="61">
        <v>90</v>
      </c>
    </row>
    <row r="127" spans="1:30" s="41" customFormat="1" ht="12" customHeight="1">
      <c r="A127" s="60">
        <v>91</v>
      </c>
      <c r="B127" s="504">
        <v>525</v>
      </c>
      <c r="C127" s="504">
        <v>108</v>
      </c>
      <c r="D127" s="504">
        <v>417</v>
      </c>
      <c r="E127" s="504">
        <v>14</v>
      </c>
      <c r="F127" s="504">
        <v>15</v>
      </c>
      <c r="G127" s="504">
        <v>11</v>
      </c>
      <c r="H127" s="504">
        <v>8</v>
      </c>
      <c r="I127" s="504">
        <v>31</v>
      </c>
      <c r="J127" s="504">
        <v>29</v>
      </c>
      <c r="K127" s="504">
        <v>25</v>
      </c>
      <c r="L127" s="504">
        <v>64</v>
      </c>
      <c r="M127" s="504">
        <v>45</v>
      </c>
      <c r="N127" s="504">
        <v>20</v>
      </c>
      <c r="O127" s="504">
        <v>8</v>
      </c>
      <c r="P127" s="504">
        <v>7</v>
      </c>
      <c r="Q127" s="504">
        <v>2</v>
      </c>
      <c r="R127" s="504">
        <v>31</v>
      </c>
      <c r="S127" s="504">
        <v>30</v>
      </c>
      <c r="T127" s="504">
        <v>18</v>
      </c>
      <c r="U127" s="504">
        <v>45</v>
      </c>
      <c r="V127" s="504">
        <v>27</v>
      </c>
      <c r="W127" s="504">
        <v>63</v>
      </c>
      <c r="X127" s="504">
        <v>2</v>
      </c>
      <c r="Y127" s="504">
        <v>5</v>
      </c>
      <c r="Z127" s="504">
        <v>10</v>
      </c>
      <c r="AA127" s="504">
        <v>7</v>
      </c>
      <c r="AB127" s="504">
        <v>2</v>
      </c>
      <c r="AC127" s="504">
        <v>6</v>
      </c>
      <c r="AD127" s="61">
        <v>91</v>
      </c>
    </row>
    <row r="128" spans="1:30" s="41" customFormat="1" ht="12" customHeight="1">
      <c r="A128" s="60">
        <v>92</v>
      </c>
      <c r="B128" s="504">
        <v>511</v>
      </c>
      <c r="C128" s="504">
        <v>107</v>
      </c>
      <c r="D128" s="504">
        <v>404</v>
      </c>
      <c r="E128" s="504">
        <v>11</v>
      </c>
      <c r="F128" s="504">
        <v>15</v>
      </c>
      <c r="G128" s="504">
        <v>11</v>
      </c>
      <c r="H128" s="504">
        <v>9</v>
      </c>
      <c r="I128" s="504">
        <v>17</v>
      </c>
      <c r="J128" s="504">
        <v>35</v>
      </c>
      <c r="K128" s="504">
        <v>26</v>
      </c>
      <c r="L128" s="504">
        <v>55</v>
      </c>
      <c r="M128" s="504">
        <v>50</v>
      </c>
      <c r="N128" s="504">
        <v>19</v>
      </c>
      <c r="O128" s="504">
        <v>9</v>
      </c>
      <c r="P128" s="504">
        <v>14</v>
      </c>
      <c r="Q128" s="504">
        <v>5</v>
      </c>
      <c r="R128" s="504">
        <v>35</v>
      </c>
      <c r="S128" s="504">
        <v>25</v>
      </c>
      <c r="T128" s="504">
        <v>20</v>
      </c>
      <c r="U128" s="504">
        <v>51</v>
      </c>
      <c r="V128" s="504">
        <v>25</v>
      </c>
      <c r="W128" s="504">
        <v>41</v>
      </c>
      <c r="X128" s="504">
        <v>5</v>
      </c>
      <c r="Y128" s="504">
        <v>1</v>
      </c>
      <c r="Z128" s="504">
        <v>16</v>
      </c>
      <c r="AA128" s="504">
        <v>8</v>
      </c>
      <c r="AB128" s="504">
        <v>4</v>
      </c>
      <c r="AC128" s="504">
        <v>4</v>
      </c>
      <c r="AD128" s="61">
        <v>92</v>
      </c>
    </row>
    <row r="129" spans="1:30" s="41" customFormat="1" ht="12" customHeight="1">
      <c r="A129" s="60">
        <v>93</v>
      </c>
      <c r="B129" s="504">
        <v>410</v>
      </c>
      <c r="C129" s="504">
        <v>80</v>
      </c>
      <c r="D129" s="504">
        <v>330</v>
      </c>
      <c r="E129" s="504">
        <v>10</v>
      </c>
      <c r="F129" s="504">
        <v>6</v>
      </c>
      <c r="G129" s="504">
        <v>7</v>
      </c>
      <c r="H129" s="504">
        <v>12</v>
      </c>
      <c r="I129" s="504">
        <v>12</v>
      </c>
      <c r="J129" s="504">
        <v>31</v>
      </c>
      <c r="K129" s="504">
        <v>16</v>
      </c>
      <c r="L129" s="504">
        <v>56</v>
      </c>
      <c r="M129" s="504">
        <v>38</v>
      </c>
      <c r="N129" s="504">
        <v>29</v>
      </c>
      <c r="O129" s="504">
        <v>2</v>
      </c>
      <c r="P129" s="504">
        <v>9</v>
      </c>
      <c r="Q129" s="504">
        <v>5</v>
      </c>
      <c r="R129" s="504">
        <v>16</v>
      </c>
      <c r="S129" s="504">
        <v>13</v>
      </c>
      <c r="T129" s="504">
        <v>19</v>
      </c>
      <c r="U129" s="504">
        <v>31</v>
      </c>
      <c r="V129" s="504">
        <v>18</v>
      </c>
      <c r="W129" s="504">
        <v>37</v>
      </c>
      <c r="X129" s="504">
        <v>3</v>
      </c>
      <c r="Y129" s="504">
        <v>8</v>
      </c>
      <c r="Z129" s="504">
        <v>10</v>
      </c>
      <c r="AA129" s="504">
        <v>11</v>
      </c>
      <c r="AB129" s="504">
        <v>3</v>
      </c>
      <c r="AC129" s="504">
        <v>8</v>
      </c>
      <c r="AD129" s="61">
        <v>93</v>
      </c>
    </row>
    <row r="130" spans="1:30" s="41" customFormat="1" ht="12" customHeight="1">
      <c r="A130" s="60">
        <v>94</v>
      </c>
      <c r="B130" s="504">
        <v>263</v>
      </c>
      <c r="C130" s="504">
        <v>52</v>
      </c>
      <c r="D130" s="504">
        <v>211</v>
      </c>
      <c r="E130" s="504">
        <v>4</v>
      </c>
      <c r="F130" s="504">
        <v>15</v>
      </c>
      <c r="G130" s="504">
        <v>3</v>
      </c>
      <c r="H130" s="504">
        <v>4</v>
      </c>
      <c r="I130" s="504">
        <v>10</v>
      </c>
      <c r="J130" s="504">
        <v>22</v>
      </c>
      <c r="K130" s="504">
        <v>12</v>
      </c>
      <c r="L130" s="504">
        <v>30</v>
      </c>
      <c r="M130" s="504">
        <v>22</v>
      </c>
      <c r="N130" s="504">
        <v>19</v>
      </c>
      <c r="O130" s="504">
        <v>2</v>
      </c>
      <c r="P130" s="504">
        <v>3</v>
      </c>
      <c r="Q130" s="504">
        <v>6</v>
      </c>
      <c r="R130" s="504">
        <v>10</v>
      </c>
      <c r="S130" s="504">
        <v>16</v>
      </c>
      <c r="T130" s="504">
        <v>7</v>
      </c>
      <c r="U130" s="504">
        <v>20</v>
      </c>
      <c r="V130" s="504">
        <v>15</v>
      </c>
      <c r="W130" s="504">
        <v>20</v>
      </c>
      <c r="X130" s="504">
        <v>2</v>
      </c>
      <c r="Y130" s="504">
        <v>1</v>
      </c>
      <c r="Z130" s="504">
        <v>7</v>
      </c>
      <c r="AA130" s="504">
        <v>7</v>
      </c>
      <c r="AB130" s="504">
        <v>5</v>
      </c>
      <c r="AC130" s="504">
        <v>1</v>
      </c>
      <c r="AD130" s="61">
        <v>94</v>
      </c>
    </row>
    <row r="131" spans="1:30" s="41" customFormat="1" ht="9.75" customHeight="1">
      <c r="A131" s="60"/>
      <c r="B131" s="504"/>
      <c r="C131" s="504"/>
      <c r="D131" s="504"/>
      <c r="E131" s="504"/>
      <c r="F131" s="504"/>
      <c r="G131" s="504"/>
      <c r="H131" s="504"/>
      <c r="I131" s="504"/>
      <c r="J131" s="504"/>
      <c r="K131" s="504"/>
      <c r="L131" s="504"/>
      <c r="M131" s="504"/>
      <c r="N131" s="504"/>
      <c r="O131" s="504"/>
      <c r="P131" s="504"/>
      <c r="Q131" s="504"/>
      <c r="R131" s="504"/>
      <c r="S131" s="504"/>
      <c r="T131" s="504"/>
      <c r="U131" s="504"/>
      <c r="V131" s="504"/>
      <c r="W131" s="504"/>
      <c r="X131" s="504"/>
      <c r="Y131" s="504"/>
      <c r="Z131" s="504"/>
      <c r="AA131" s="504"/>
      <c r="AB131" s="504"/>
      <c r="AC131" s="504"/>
      <c r="AD131" s="61"/>
    </row>
    <row r="132" spans="1:30" s="41" customFormat="1" ht="12" customHeight="1">
      <c r="A132" s="60">
        <v>95</v>
      </c>
      <c r="B132" s="504">
        <v>273</v>
      </c>
      <c r="C132" s="504">
        <v>50</v>
      </c>
      <c r="D132" s="504">
        <v>223</v>
      </c>
      <c r="E132" s="504">
        <v>2</v>
      </c>
      <c r="F132" s="504">
        <v>5</v>
      </c>
      <c r="G132" s="504">
        <v>5</v>
      </c>
      <c r="H132" s="504">
        <v>6</v>
      </c>
      <c r="I132" s="504">
        <v>5</v>
      </c>
      <c r="J132" s="504">
        <v>14</v>
      </c>
      <c r="K132" s="504">
        <v>9</v>
      </c>
      <c r="L132" s="504">
        <v>36</v>
      </c>
      <c r="M132" s="504">
        <v>31</v>
      </c>
      <c r="N132" s="504">
        <v>12</v>
      </c>
      <c r="O132" s="504">
        <v>5</v>
      </c>
      <c r="P132" s="504">
        <v>5</v>
      </c>
      <c r="Q132" s="504">
        <v>6</v>
      </c>
      <c r="R132" s="504">
        <v>22</v>
      </c>
      <c r="S132" s="504">
        <v>15</v>
      </c>
      <c r="T132" s="504">
        <v>10</v>
      </c>
      <c r="U132" s="504">
        <v>23</v>
      </c>
      <c r="V132" s="504">
        <v>17</v>
      </c>
      <c r="W132" s="504">
        <v>24</v>
      </c>
      <c r="X132" s="504">
        <v>4</v>
      </c>
      <c r="Y132" s="504">
        <v>2</v>
      </c>
      <c r="Z132" s="504">
        <v>4</v>
      </c>
      <c r="AA132" s="504">
        <v>6</v>
      </c>
      <c r="AB132" s="504">
        <v>4</v>
      </c>
      <c r="AC132" s="504">
        <v>1</v>
      </c>
      <c r="AD132" s="61">
        <v>95</v>
      </c>
    </row>
    <row r="133" spans="1:30" s="41" customFormat="1" ht="12" customHeight="1">
      <c r="A133" s="60">
        <v>96</v>
      </c>
      <c r="B133" s="504">
        <v>156</v>
      </c>
      <c r="C133" s="504">
        <v>26</v>
      </c>
      <c r="D133" s="504">
        <v>130</v>
      </c>
      <c r="E133" s="504">
        <v>5</v>
      </c>
      <c r="F133" s="504">
        <v>3</v>
      </c>
      <c r="G133" s="504">
        <v>1</v>
      </c>
      <c r="H133" s="504">
        <v>3</v>
      </c>
      <c r="I133" s="504">
        <v>4</v>
      </c>
      <c r="J133" s="504">
        <v>7</v>
      </c>
      <c r="K133" s="504">
        <v>8</v>
      </c>
      <c r="L133" s="504">
        <v>24</v>
      </c>
      <c r="M133" s="504">
        <v>12</v>
      </c>
      <c r="N133" s="504">
        <v>7</v>
      </c>
      <c r="O133" s="504">
        <v>1</v>
      </c>
      <c r="P133" s="504">
        <v>3</v>
      </c>
      <c r="Q133" s="504">
        <v>0</v>
      </c>
      <c r="R133" s="504">
        <v>14</v>
      </c>
      <c r="S133" s="504">
        <v>8</v>
      </c>
      <c r="T133" s="504">
        <v>10</v>
      </c>
      <c r="U133" s="504">
        <v>11</v>
      </c>
      <c r="V133" s="504">
        <v>3</v>
      </c>
      <c r="W133" s="504">
        <v>18</v>
      </c>
      <c r="X133" s="504">
        <v>1</v>
      </c>
      <c r="Y133" s="504">
        <v>1</v>
      </c>
      <c r="Z133" s="504">
        <v>3</v>
      </c>
      <c r="AA133" s="504">
        <v>5</v>
      </c>
      <c r="AB133" s="504">
        <v>0</v>
      </c>
      <c r="AC133" s="504">
        <v>4</v>
      </c>
      <c r="AD133" s="61">
        <v>96</v>
      </c>
    </row>
    <row r="134" spans="1:30" s="41" customFormat="1" ht="12" customHeight="1">
      <c r="A134" s="60">
        <v>97</v>
      </c>
      <c r="B134" s="504">
        <v>137</v>
      </c>
      <c r="C134" s="504">
        <v>18</v>
      </c>
      <c r="D134" s="504">
        <v>119</v>
      </c>
      <c r="E134" s="504">
        <v>2</v>
      </c>
      <c r="F134" s="504">
        <v>4</v>
      </c>
      <c r="G134" s="504">
        <v>2</v>
      </c>
      <c r="H134" s="504">
        <v>5</v>
      </c>
      <c r="I134" s="504">
        <v>6</v>
      </c>
      <c r="J134" s="504">
        <v>7</v>
      </c>
      <c r="K134" s="504">
        <v>10</v>
      </c>
      <c r="L134" s="504">
        <v>14</v>
      </c>
      <c r="M134" s="504">
        <v>14</v>
      </c>
      <c r="N134" s="504">
        <v>7</v>
      </c>
      <c r="O134" s="504">
        <v>2</v>
      </c>
      <c r="P134" s="504">
        <v>3</v>
      </c>
      <c r="Q134" s="504">
        <v>2</v>
      </c>
      <c r="R134" s="504">
        <v>6</v>
      </c>
      <c r="S134" s="504">
        <v>6</v>
      </c>
      <c r="T134" s="504">
        <v>3</v>
      </c>
      <c r="U134" s="504">
        <v>14</v>
      </c>
      <c r="V134" s="504">
        <v>8</v>
      </c>
      <c r="W134" s="504">
        <v>14</v>
      </c>
      <c r="X134" s="504">
        <v>0</v>
      </c>
      <c r="Y134" s="504">
        <v>0</v>
      </c>
      <c r="Z134" s="504">
        <v>2</v>
      </c>
      <c r="AA134" s="504">
        <v>3</v>
      </c>
      <c r="AB134" s="504">
        <v>2</v>
      </c>
      <c r="AC134" s="504">
        <v>1</v>
      </c>
      <c r="AD134" s="61">
        <v>97</v>
      </c>
    </row>
    <row r="135" spans="1:30" s="41" customFormat="1" ht="12" customHeight="1">
      <c r="A135" s="60">
        <v>98</v>
      </c>
      <c r="B135" s="504">
        <v>92</v>
      </c>
      <c r="C135" s="504">
        <v>11</v>
      </c>
      <c r="D135" s="504">
        <v>81</v>
      </c>
      <c r="E135" s="504">
        <v>1</v>
      </c>
      <c r="F135" s="504">
        <v>4</v>
      </c>
      <c r="G135" s="504">
        <v>1</v>
      </c>
      <c r="H135" s="504">
        <v>1</v>
      </c>
      <c r="I135" s="504">
        <v>3</v>
      </c>
      <c r="J135" s="504">
        <v>6</v>
      </c>
      <c r="K135" s="504">
        <v>9</v>
      </c>
      <c r="L135" s="504">
        <v>8</v>
      </c>
      <c r="M135" s="504">
        <v>10</v>
      </c>
      <c r="N135" s="504">
        <v>3</v>
      </c>
      <c r="O135" s="504">
        <v>1</v>
      </c>
      <c r="P135" s="504">
        <v>3</v>
      </c>
      <c r="Q135" s="504">
        <v>0</v>
      </c>
      <c r="R135" s="504">
        <v>7</v>
      </c>
      <c r="S135" s="504">
        <v>5</v>
      </c>
      <c r="T135" s="504">
        <v>5</v>
      </c>
      <c r="U135" s="504">
        <v>6</v>
      </c>
      <c r="V135" s="504">
        <v>3</v>
      </c>
      <c r="W135" s="504">
        <v>7</v>
      </c>
      <c r="X135" s="504">
        <v>1</v>
      </c>
      <c r="Y135" s="504">
        <v>1</v>
      </c>
      <c r="Z135" s="504">
        <v>2</v>
      </c>
      <c r="AA135" s="504">
        <v>2</v>
      </c>
      <c r="AB135" s="504">
        <v>3</v>
      </c>
      <c r="AC135" s="504">
        <v>0</v>
      </c>
      <c r="AD135" s="61">
        <v>98</v>
      </c>
    </row>
    <row r="136" spans="1:30" s="41" customFormat="1" ht="12" customHeight="1">
      <c r="A136" s="60">
        <v>99</v>
      </c>
      <c r="B136" s="504">
        <v>60</v>
      </c>
      <c r="C136" s="504">
        <v>6</v>
      </c>
      <c r="D136" s="504">
        <v>54</v>
      </c>
      <c r="E136" s="504">
        <v>0</v>
      </c>
      <c r="F136" s="504">
        <v>2</v>
      </c>
      <c r="G136" s="504">
        <v>2</v>
      </c>
      <c r="H136" s="504">
        <v>4</v>
      </c>
      <c r="I136" s="504">
        <v>4</v>
      </c>
      <c r="J136" s="504">
        <v>1</v>
      </c>
      <c r="K136" s="504">
        <v>3</v>
      </c>
      <c r="L136" s="504">
        <v>6</v>
      </c>
      <c r="M136" s="504">
        <v>6</v>
      </c>
      <c r="N136" s="504">
        <v>1</v>
      </c>
      <c r="O136" s="504">
        <v>0</v>
      </c>
      <c r="P136" s="504">
        <v>1</v>
      </c>
      <c r="Q136" s="504">
        <v>0</v>
      </c>
      <c r="R136" s="504">
        <v>5</v>
      </c>
      <c r="S136" s="504">
        <v>2</v>
      </c>
      <c r="T136" s="504">
        <v>2</v>
      </c>
      <c r="U136" s="504">
        <v>5</v>
      </c>
      <c r="V136" s="504">
        <v>6</v>
      </c>
      <c r="W136" s="504">
        <v>5</v>
      </c>
      <c r="X136" s="504">
        <v>0</v>
      </c>
      <c r="Y136" s="504">
        <v>1</v>
      </c>
      <c r="Z136" s="504">
        <v>1</v>
      </c>
      <c r="AA136" s="504">
        <v>1</v>
      </c>
      <c r="AB136" s="504">
        <v>2</v>
      </c>
      <c r="AC136" s="504">
        <v>0</v>
      </c>
      <c r="AD136" s="61">
        <v>99</v>
      </c>
    </row>
    <row r="137" spans="1:30" s="41" customFormat="1" ht="9.75" customHeight="1">
      <c r="A137" s="56"/>
      <c r="B137" s="504"/>
      <c r="C137" s="504"/>
      <c r="D137" s="504"/>
      <c r="E137" s="504"/>
      <c r="F137" s="504"/>
      <c r="G137" s="504"/>
      <c r="H137" s="504"/>
      <c r="I137" s="504"/>
      <c r="J137" s="504"/>
      <c r="K137" s="504"/>
      <c r="L137" s="504"/>
      <c r="M137" s="504"/>
      <c r="N137" s="504"/>
      <c r="O137" s="504"/>
      <c r="P137" s="504"/>
      <c r="Q137" s="504"/>
      <c r="R137" s="504"/>
      <c r="S137" s="504"/>
      <c r="T137" s="504"/>
      <c r="U137" s="504"/>
      <c r="V137" s="504"/>
      <c r="W137" s="504"/>
      <c r="X137" s="504"/>
      <c r="Y137" s="504"/>
      <c r="Z137" s="504"/>
      <c r="AA137" s="504"/>
      <c r="AB137" s="504"/>
      <c r="AC137" s="504"/>
      <c r="AD137" s="57"/>
    </row>
    <row r="138" spans="1:30" s="41" customFormat="1" ht="12" customHeight="1">
      <c r="A138" s="71" t="s">
        <v>635</v>
      </c>
      <c r="B138" s="504">
        <v>115</v>
      </c>
      <c r="C138" s="504">
        <v>16</v>
      </c>
      <c r="D138" s="504">
        <v>99</v>
      </c>
      <c r="E138" s="504">
        <v>1</v>
      </c>
      <c r="F138" s="504">
        <v>0</v>
      </c>
      <c r="G138" s="504">
        <v>2</v>
      </c>
      <c r="H138" s="504">
        <v>3</v>
      </c>
      <c r="I138" s="504">
        <v>0</v>
      </c>
      <c r="J138" s="504">
        <v>7</v>
      </c>
      <c r="K138" s="504">
        <v>6</v>
      </c>
      <c r="L138" s="504">
        <v>17</v>
      </c>
      <c r="M138" s="504">
        <v>8</v>
      </c>
      <c r="N138" s="504">
        <v>6</v>
      </c>
      <c r="O138" s="504">
        <v>3</v>
      </c>
      <c r="P138" s="504">
        <v>3</v>
      </c>
      <c r="Q138" s="504">
        <v>0</v>
      </c>
      <c r="R138" s="504">
        <v>7</v>
      </c>
      <c r="S138" s="504">
        <v>2</v>
      </c>
      <c r="T138" s="504">
        <v>6</v>
      </c>
      <c r="U138" s="504">
        <v>13</v>
      </c>
      <c r="V138" s="504">
        <v>7</v>
      </c>
      <c r="W138" s="504">
        <v>9</v>
      </c>
      <c r="X138" s="504">
        <v>1</v>
      </c>
      <c r="Y138" s="504">
        <v>1</v>
      </c>
      <c r="Z138" s="504">
        <v>1</v>
      </c>
      <c r="AA138" s="504">
        <v>7</v>
      </c>
      <c r="AB138" s="504">
        <v>1</v>
      </c>
      <c r="AC138" s="504">
        <v>4</v>
      </c>
      <c r="AD138" s="72" t="s">
        <v>635</v>
      </c>
    </row>
    <row r="139" spans="1:30" s="41" customFormat="1" ht="12" customHeight="1">
      <c r="A139" s="60" t="s">
        <v>636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504"/>
      <c r="Y139" s="504"/>
      <c r="Z139" s="504"/>
      <c r="AA139" s="504"/>
      <c r="AB139" s="504"/>
      <c r="AC139" s="504"/>
      <c r="AD139" s="61" t="s">
        <v>636</v>
      </c>
    </row>
    <row r="140" spans="1:30" ht="4.5" customHeight="1">
      <c r="A140" s="73"/>
      <c r="AD140" s="74"/>
    </row>
    <row r="141" spans="1:30" ht="3.75" customHeight="1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</row>
    <row r="142" ht="11.25">
      <c r="A142" s="36" t="s">
        <v>849</v>
      </c>
    </row>
  </sheetData>
  <mergeCells count="56">
    <mergeCell ref="T5:T6"/>
    <mergeCell ref="U5:U6"/>
    <mergeCell ref="V5:V6"/>
    <mergeCell ref="AA5:AA6"/>
    <mergeCell ref="W5:W6"/>
    <mergeCell ref="X5:X6"/>
    <mergeCell ref="Y5:Y6"/>
    <mergeCell ref="Z5:Z6"/>
    <mergeCell ref="P5:P6"/>
    <mergeCell ref="Q5:Q6"/>
    <mergeCell ref="R5:R6"/>
    <mergeCell ref="S5:S6"/>
    <mergeCell ref="L5:L6"/>
    <mergeCell ref="M5:M6"/>
    <mergeCell ref="N5:N6"/>
    <mergeCell ref="O5:O6"/>
    <mergeCell ref="AD5:AD6"/>
    <mergeCell ref="A5:A6"/>
    <mergeCell ref="F5:F6"/>
    <mergeCell ref="G5:G6"/>
    <mergeCell ref="E5:E6"/>
    <mergeCell ref="B5:D5"/>
    <mergeCell ref="H5:H6"/>
    <mergeCell ref="I5:I6"/>
    <mergeCell ref="J5:J6"/>
    <mergeCell ref="K5:K6"/>
    <mergeCell ref="A75:A76"/>
    <mergeCell ref="B75:D75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V75:V76"/>
    <mergeCell ref="O75:O76"/>
    <mergeCell ref="P75:P76"/>
    <mergeCell ref="Q75:Q76"/>
    <mergeCell ref="R75:R76"/>
    <mergeCell ref="S75:S76"/>
    <mergeCell ref="T75:T76"/>
    <mergeCell ref="U75:U76"/>
    <mergeCell ref="AA75:AA76"/>
    <mergeCell ref="AD75:AD76"/>
    <mergeCell ref="W75:W76"/>
    <mergeCell ref="X75:X76"/>
    <mergeCell ref="Y75:Y76"/>
    <mergeCell ref="Z75:Z76"/>
    <mergeCell ref="AB5:AB6"/>
    <mergeCell ref="AC5:AC6"/>
    <mergeCell ref="AB75:AB76"/>
    <mergeCell ref="AC75:AC76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geOrder="overThenDown" paperSize="9" r:id="rId1"/>
  <rowBreaks count="1" manualBreakCount="1">
    <brk id="70" max="255" man="1"/>
  </rowBreaks>
  <colBreaks count="1" manualBreakCount="1">
    <brk id="15" max="1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A1:AB31"/>
  <sheetViews>
    <sheetView workbookViewId="0" topLeftCell="A1">
      <selection activeCell="F11" sqref="F11"/>
    </sheetView>
  </sheetViews>
  <sheetFormatPr defaultColWidth="9.59765625" defaultRowHeight="13.5"/>
  <cols>
    <col min="1" max="1" width="6.19921875" style="69" customWidth="1"/>
    <col min="2" max="2" width="4.19921875" style="69" customWidth="1"/>
    <col min="3" max="3" width="5.3984375" style="69" customWidth="1"/>
    <col min="4" max="5" width="12.19921875" style="69" customWidth="1"/>
    <col min="6" max="11" width="11.19921875" style="69" customWidth="1"/>
    <col min="12" max="18" width="11.3984375" style="69" customWidth="1"/>
    <col min="19" max="24" width="9" style="69" customWidth="1"/>
    <col min="25" max="25" width="6.19921875" style="69" customWidth="1"/>
    <col min="26" max="26" width="4.19921875" style="69" customWidth="1"/>
    <col min="27" max="27" width="6.19921875" style="69" customWidth="1"/>
    <col min="28" max="16384" width="9.19921875" style="69" customWidth="1"/>
  </cols>
  <sheetData>
    <row r="1" spans="12:18" s="75" customFormat="1" ht="18" customHeight="1">
      <c r="L1" s="76"/>
      <c r="M1" s="77" t="s">
        <v>645</v>
      </c>
      <c r="N1" s="393" t="s">
        <v>784</v>
      </c>
      <c r="O1" s="76"/>
      <c r="P1" s="76"/>
      <c r="Q1" s="76"/>
      <c r="R1" s="76"/>
    </row>
    <row r="2" spans="12:18" s="75" customFormat="1" ht="12" customHeight="1">
      <c r="L2" s="76"/>
      <c r="M2" s="77"/>
      <c r="N2" s="393"/>
      <c r="O2" s="76"/>
      <c r="P2" s="76"/>
      <c r="Q2" s="76"/>
      <c r="R2" s="76"/>
    </row>
    <row r="3" spans="11:24" ht="12" customHeight="1">
      <c r="K3" s="78"/>
      <c r="L3" s="78"/>
      <c r="M3" s="78"/>
      <c r="N3" s="78"/>
      <c r="O3" s="78"/>
      <c r="P3" s="78"/>
      <c r="Q3" s="78"/>
      <c r="R3" s="78"/>
      <c r="X3" s="79"/>
    </row>
    <row r="4" spans="1:24" ht="3.7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</row>
    <row r="5" spans="2:27" ht="15" customHeight="1">
      <c r="B5" s="547" t="s">
        <v>414</v>
      </c>
      <c r="C5" s="548"/>
      <c r="D5" s="528" t="s">
        <v>792</v>
      </c>
      <c r="E5" s="532" t="s">
        <v>786</v>
      </c>
      <c r="F5" s="559"/>
      <c r="G5" s="559"/>
      <c r="H5" s="559"/>
      <c r="I5" s="559"/>
      <c r="J5" s="559"/>
      <c r="K5" s="533"/>
      <c r="L5" s="532" t="s">
        <v>788</v>
      </c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74" t="s">
        <v>414</v>
      </c>
      <c r="Z5" s="539"/>
      <c r="AA5" s="158"/>
    </row>
    <row r="6" spans="1:27" ht="15" customHeight="1">
      <c r="A6" s="560" t="s">
        <v>803</v>
      </c>
      <c r="B6" s="549"/>
      <c r="C6" s="527"/>
      <c r="D6" s="529"/>
      <c r="E6" s="536" t="s">
        <v>787</v>
      </c>
      <c r="F6" s="541" t="s">
        <v>793</v>
      </c>
      <c r="G6" s="542"/>
      <c r="H6" s="543"/>
      <c r="I6" s="541" t="s">
        <v>794</v>
      </c>
      <c r="J6" s="542"/>
      <c r="K6" s="543"/>
      <c r="L6" s="534" t="s">
        <v>791</v>
      </c>
      <c r="M6" s="544" t="s">
        <v>795</v>
      </c>
      <c r="N6" s="545"/>
      <c r="O6" s="546"/>
      <c r="P6" s="530" t="s">
        <v>796</v>
      </c>
      <c r="Q6" s="531"/>
      <c r="R6" s="529"/>
      <c r="S6" s="530" t="s">
        <v>789</v>
      </c>
      <c r="T6" s="531"/>
      <c r="U6" s="529"/>
      <c r="V6" s="530" t="s">
        <v>790</v>
      </c>
      <c r="W6" s="531"/>
      <c r="X6" s="531"/>
      <c r="Y6" s="540"/>
      <c r="Z6" s="560"/>
      <c r="AA6" s="560" t="s">
        <v>803</v>
      </c>
    </row>
    <row r="7" spans="1:27" ht="15" customHeight="1">
      <c r="A7" s="538"/>
      <c r="B7" s="162"/>
      <c r="C7" s="89"/>
      <c r="D7" s="529"/>
      <c r="E7" s="536"/>
      <c r="F7" s="462" t="s">
        <v>399</v>
      </c>
      <c r="G7" s="86" t="s">
        <v>43</v>
      </c>
      <c r="H7" s="86" t="s">
        <v>44</v>
      </c>
      <c r="I7" s="462" t="s">
        <v>399</v>
      </c>
      <c r="J7" s="86" t="s">
        <v>43</v>
      </c>
      <c r="K7" s="86" t="s">
        <v>44</v>
      </c>
      <c r="L7" s="535"/>
      <c r="M7" s="463" t="s">
        <v>399</v>
      </c>
      <c r="N7" s="392" t="s">
        <v>43</v>
      </c>
      <c r="O7" s="86" t="s">
        <v>44</v>
      </c>
      <c r="P7" s="462" t="s">
        <v>399</v>
      </c>
      <c r="Q7" s="86" t="s">
        <v>43</v>
      </c>
      <c r="R7" s="86" t="s">
        <v>44</v>
      </c>
      <c r="S7" s="462" t="s">
        <v>399</v>
      </c>
      <c r="T7" s="86" t="s">
        <v>43</v>
      </c>
      <c r="U7" s="86" t="s">
        <v>44</v>
      </c>
      <c r="V7" s="462" t="s">
        <v>399</v>
      </c>
      <c r="W7" s="86" t="s">
        <v>43</v>
      </c>
      <c r="X7" s="49" t="s">
        <v>44</v>
      </c>
      <c r="Y7" s="111"/>
      <c r="Z7" s="162"/>
      <c r="AA7" s="538"/>
    </row>
    <row r="8" spans="3:27" ht="3.75" customHeight="1">
      <c r="C8" s="84"/>
      <c r="O8" s="88"/>
      <c r="P8" s="88"/>
      <c r="Y8" s="394"/>
      <c r="AA8" s="88"/>
    </row>
    <row r="9" spans="1:27" ht="12" customHeight="1">
      <c r="A9" s="69" t="s">
        <v>27</v>
      </c>
      <c r="B9" s="93">
        <v>14</v>
      </c>
      <c r="C9" s="68" t="s">
        <v>785</v>
      </c>
      <c r="D9" s="467">
        <f>SUM(L9+E9)</f>
        <v>141</v>
      </c>
      <c r="E9" s="468">
        <f>F9-I9</f>
        <v>600</v>
      </c>
      <c r="F9" s="468">
        <f>SUM(G9:H9)</f>
        <v>3181</v>
      </c>
      <c r="G9" s="468">
        <v>1609</v>
      </c>
      <c r="H9" s="468">
        <v>1572</v>
      </c>
      <c r="I9" s="468">
        <f>SUM(J9:K9)</f>
        <v>2581</v>
      </c>
      <c r="J9" s="468">
        <v>1325</v>
      </c>
      <c r="K9" s="468">
        <v>1256</v>
      </c>
      <c r="L9" s="468">
        <f>M9-P9+S9-V9</f>
        <v>-459</v>
      </c>
      <c r="M9" s="468">
        <f>SUM(N9:O9)</f>
        <v>12124</v>
      </c>
      <c r="N9" s="468">
        <v>6371</v>
      </c>
      <c r="O9" s="469">
        <v>5753</v>
      </c>
      <c r="P9" s="469">
        <f>SUM(Q9:R9)</f>
        <v>12592</v>
      </c>
      <c r="Q9" s="468">
        <v>6641</v>
      </c>
      <c r="R9" s="468">
        <v>5951</v>
      </c>
      <c r="S9" s="468">
        <f>SUM(T9:U9)</f>
        <v>25</v>
      </c>
      <c r="T9" s="468">
        <v>9</v>
      </c>
      <c r="U9" s="468">
        <v>16</v>
      </c>
      <c r="V9" s="468">
        <f>SUM(W9+X9)</f>
        <v>16</v>
      </c>
      <c r="W9" s="468">
        <v>10</v>
      </c>
      <c r="X9" s="468">
        <v>6</v>
      </c>
      <c r="Y9" s="394" t="s">
        <v>27</v>
      </c>
      <c r="Z9" s="93">
        <v>14</v>
      </c>
      <c r="AA9" s="93" t="s">
        <v>785</v>
      </c>
    </row>
    <row r="10" spans="2:27" ht="12" customHeight="1">
      <c r="B10" s="47">
        <v>15</v>
      </c>
      <c r="C10" s="68"/>
      <c r="D10" s="467">
        <f>SUM(L10+E10)</f>
        <v>21</v>
      </c>
      <c r="E10" s="468">
        <f>F10-I10</f>
        <v>404</v>
      </c>
      <c r="F10" s="468">
        <f>SUM(G10:H10)</f>
        <v>3084</v>
      </c>
      <c r="G10" s="468">
        <v>1602</v>
      </c>
      <c r="H10" s="468">
        <v>1482</v>
      </c>
      <c r="I10" s="468">
        <f>SUM(J10:K10)</f>
        <v>2680</v>
      </c>
      <c r="J10" s="468">
        <v>1428</v>
      </c>
      <c r="K10" s="468">
        <v>1252</v>
      </c>
      <c r="L10" s="468">
        <f>M10-P10+S10-V10</f>
        <v>-383</v>
      </c>
      <c r="M10" s="468">
        <f>SUM(N10:O10)</f>
        <v>12182</v>
      </c>
      <c r="N10" s="468">
        <v>6428</v>
      </c>
      <c r="O10" s="469">
        <v>5754</v>
      </c>
      <c r="P10" s="469">
        <f>SUM(Q10:R10)</f>
        <v>12562</v>
      </c>
      <c r="Q10" s="468">
        <v>6622</v>
      </c>
      <c r="R10" s="467">
        <v>5940</v>
      </c>
      <c r="S10" s="468">
        <f>SUM(T10:U10)</f>
        <v>25</v>
      </c>
      <c r="T10" s="467">
        <v>14</v>
      </c>
      <c r="U10" s="467">
        <v>11</v>
      </c>
      <c r="V10" s="468">
        <f>SUM(W10+X10)</f>
        <v>28</v>
      </c>
      <c r="W10" s="467">
        <v>20</v>
      </c>
      <c r="X10" s="467">
        <v>8</v>
      </c>
      <c r="Y10" s="394"/>
      <c r="Z10" s="93">
        <v>15</v>
      </c>
      <c r="AA10" s="93"/>
    </row>
    <row r="11" spans="2:27" ht="12" customHeight="1">
      <c r="B11" s="47">
        <v>16</v>
      </c>
      <c r="C11" s="68"/>
      <c r="D11" s="467">
        <f>SUM(L11+E11)</f>
        <v>-50</v>
      </c>
      <c r="E11" s="468">
        <f>F11-I11</f>
        <v>227</v>
      </c>
      <c r="F11" s="468">
        <f>SUM(G11:H11)</f>
        <v>3004</v>
      </c>
      <c r="G11" s="468">
        <v>1480</v>
      </c>
      <c r="H11" s="468">
        <v>1524</v>
      </c>
      <c r="I11" s="468">
        <f>SUM(J11:K11)</f>
        <v>2777</v>
      </c>
      <c r="J11" s="468">
        <v>1450</v>
      </c>
      <c r="K11" s="468">
        <v>1327</v>
      </c>
      <c r="L11" s="468">
        <f>M11-P11+S11-V11</f>
        <v>-277</v>
      </c>
      <c r="M11" s="468">
        <f>SUM(N11:O11)</f>
        <v>11974</v>
      </c>
      <c r="N11" s="468">
        <v>6289</v>
      </c>
      <c r="O11" s="468">
        <v>5685</v>
      </c>
      <c r="P11" s="469">
        <f>SUM(Q11:R11)</f>
        <v>12199</v>
      </c>
      <c r="Q11" s="468">
        <v>6475</v>
      </c>
      <c r="R11" s="468">
        <v>5724</v>
      </c>
      <c r="S11" s="468">
        <f>SUM(T11:U11)</f>
        <v>13</v>
      </c>
      <c r="T11" s="468">
        <v>6</v>
      </c>
      <c r="U11" s="468">
        <v>7</v>
      </c>
      <c r="V11" s="468">
        <f>SUM(W11+X11)</f>
        <v>65</v>
      </c>
      <c r="W11" s="468">
        <v>50</v>
      </c>
      <c r="X11" s="468">
        <v>15</v>
      </c>
      <c r="Y11" s="394"/>
      <c r="Z11" s="93">
        <v>16</v>
      </c>
      <c r="AA11" s="93"/>
    </row>
    <row r="12" spans="2:27" ht="12" customHeight="1">
      <c r="B12" s="47">
        <v>17</v>
      </c>
      <c r="C12" s="68"/>
      <c r="D12" s="467">
        <f>SUM(L12+E12)</f>
        <v>-1109</v>
      </c>
      <c r="E12" s="468">
        <f>F12-I12</f>
        <v>-47</v>
      </c>
      <c r="F12" s="468">
        <f>SUM(G12:H12)</f>
        <v>2936</v>
      </c>
      <c r="G12" s="468">
        <v>1483</v>
      </c>
      <c r="H12" s="468">
        <v>1453</v>
      </c>
      <c r="I12" s="468">
        <f>SUM(J12:K12)</f>
        <v>2983</v>
      </c>
      <c r="J12" s="468">
        <v>1506</v>
      </c>
      <c r="K12" s="468">
        <v>1477</v>
      </c>
      <c r="L12" s="468">
        <f>M12-P12+S12-V12</f>
        <v>-1062</v>
      </c>
      <c r="M12" s="468">
        <f>SUM(N12:O12)</f>
        <v>11100</v>
      </c>
      <c r="N12" s="468">
        <v>5922</v>
      </c>
      <c r="O12" s="468">
        <v>5178</v>
      </c>
      <c r="P12" s="469">
        <f>SUM(Q12:R12)</f>
        <v>12185</v>
      </c>
      <c r="Q12" s="468">
        <v>6507</v>
      </c>
      <c r="R12" s="468">
        <v>5678</v>
      </c>
      <c r="S12" s="468">
        <f>SUM(T12:U12)</f>
        <v>32</v>
      </c>
      <c r="T12" s="468">
        <v>19</v>
      </c>
      <c r="U12" s="468">
        <v>13</v>
      </c>
      <c r="V12" s="468">
        <f>SUM(W12+X12)</f>
        <v>9</v>
      </c>
      <c r="W12" s="468">
        <v>4</v>
      </c>
      <c r="X12" s="468">
        <v>5</v>
      </c>
      <c r="Y12" s="394"/>
      <c r="Z12" s="47">
        <v>17</v>
      </c>
      <c r="AA12" s="93"/>
    </row>
    <row r="13" spans="2:27" s="94" customFormat="1" ht="12" customHeight="1">
      <c r="B13" s="395">
        <v>18</v>
      </c>
      <c r="C13" s="96"/>
      <c r="D13" s="470">
        <f>SUM(L13+E13)</f>
        <v>-1152</v>
      </c>
      <c r="E13" s="471">
        <f>F13-I13</f>
        <v>99</v>
      </c>
      <c r="F13" s="471">
        <f>SUM(G13:H13)</f>
        <v>3022</v>
      </c>
      <c r="G13" s="471">
        <v>1542</v>
      </c>
      <c r="H13" s="471">
        <v>1480</v>
      </c>
      <c r="I13" s="471">
        <f>SUM(J13:K13)</f>
        <v>2923</v>
      </c>
      <c r="J13" s="471">
        <v>1516</v>
      </c>
      <c r="K13" s="471">
        <v>1407</v>
      </c>
      <c r="L13" s="471">
        <f>M13-P13+S13-V13</f>
        <v>-1251</v>
      </c>
      <c r="M13" s="471">
        <f>SUM(N13:O13)</f>
        <v>11136</v>
      </c>
      <c r="N13" s="471">
        <v>5881</v>
      </c>
      <c r="O13" s="471">
        <v>5255</v>
      </c>
      <c r="P13" s="472">
        <f>SUM(Q13:R13)</f>
        <v>12344</v>
      </c>
      <c r="Q13" s="471">
        <v>6537</v>
      </c>
      <c r="R13" s="471">
        <v>5807</v>
      </c>
      <c r="S13" s="471">
        <f>SUM(T13:U13)</f>
        <v>23</v>
      </c>
      <c r="T13" s="471">
        <v>13</v>
      </c>
      <c r="U13" s="471">
        <v>10</v>
      </c>
      <c r="V13" s="471">
        <f>SUM(W13+X13)</f>
        <v>66</v>
      </c>
      <c r="W13" s="471">
        <v>48</v>
      </c>
      <c r="X13" s="471">
        <v>18</v>
      </c>
      <c r="Y13" s="396"/>
      <c r="Z13" s="395">
        <v>18</v>
      </c>
      <c r="AA13" s="95"/>
    </row>
    <row r="14" spans="2:27" ht="12" customHeight="1">
      <c r="B14" s="93"/>
      <c r="C14" s="68"/>
      <c r="D14" s="468"/>
      <c r="E14" s="468"/>
      <c r="F14" s="468"/>
      <c r="G14" s="468"/>
      <c r="H14" s="468"/>
      <c r="I14" s="468"/>
      <c r="J14" s="468"/>
      <c r="K14" s="468"/>
      <c r="L14" s="468"/>
      <c r="M14" s="468"/>
      <c r="N14" s="468"/>
      <c r="O14" s="468"/>
      <c r="P14" s="468"/>
      <c r="Q14" s="468"/>
      <c r="R14" s="468"/>
      <c r="S14" s="468"/>
      <c r="T14" s="468"/>
      <c r="U14" s="468"/>
      <c r="V14" s="468"/>
      <c r="W14" s="468"/>
      <c r="X14" s="468"/>
      <c r="Y14" s="394"/>
      <c r="Z14" s="93"/>
      <c r="AA14" s="93"/>
    </row>
    <row r="15" spans="1:27" ht="12" customHeight="1">
      <c r="A15" s="69" t="s">
        <v>755</v>
      </c>
      <c r="B15" s="47">
        <v>1</v>
      </c>
      <c r="C15" s="397" t="s">
        <v>418</v>
      </c>
      <c r="D15" s="467">
        <f aca="true" t="shared" si="0" ref="D15:D26">E15+L15</f>
        <v>-107</v>
      </c>
      <c r="E15" s="468">
        <f aca="true" t="shared" si="1" ref="E15:E26">F15-I15</f>
        <v>-18</v>
      </c>
      <c r="F15" s="468">
        <f aca="true" t="shared" si="2" ref="F15:F26">SUM(G15:H15)</f>
        <v>260</v>
      </c>
      <c r="G15" s="468">
        <v>133</v>
      </c>
      <c r="H15" s="468">
        <v>127</v>
      </c>
      <c r="I15" s="468">
        <f aca="true" t="shared" si="3" ref="I15:I26">SUM(J15:K15)</f>
        <v>278</v>
      </c>
      <c r="J15" s="468">
        <v>152</v>
      </c>
      <c r="K15" s="468">
        <v>126</v>
      </c>
      <c r="L15" s="468">
        <f aca="true" t="shared" si="4" ref="L15:L26">N15+O15-Q15-R15+T15+U15-W15-X15</f>
        <v>-89</v>
      </c>
      <c r="M15" s="468">
        <f aca="true" t="shared" si="5" ref="M15:M26">SUM(N15:O15)</f>
        <v>601</v>
      </c>
      <c r="N15" s="468">
        <v>325</v>
      </c>
      <c r="O15" s="469">
        <v>276</v>
      </c>
      <c r="P15" s="469">
        <f aca="true" t="shared" si="6" ref="P15:P26">SUM(Q15:R15)</f>
        <v>691</v>
      </c>
      <c r="Q15" s="468">
        <v>348</v>
      </c>
      <c r="R15" s="468">
        <v>343</v>
      </c>
      <c r="S15" s="473">
        <f aca="true" t="shared" si="7" ref="S15:S26">SUM(T15:U15)</f>
        <v>1</v>
      </c>
      <c r="T15" s="473">
        <v>0</v>
      </c>
      <c r="U15" s="473">
        <v>1</v>
      </c>
      <c r="V15" s="473">
        <f aca="true" t="shared" si="8" ref="V15:V26">SUM(W15:X15)</f>
        <v>0</v>
      </c>
      <c r="W15" s="473">
        <v>0</v>
      </c>
      <c r="X15" s="473">
        <v>0</v>
      </c>
      <c r="Y15" s="394" t="s">
        <v>755</v>
      </c>
      <c r="Z15" s="47">
        <v>1</v>
      </c>
      <c r="AA15" s="97" t="s">
        <v>418</v>
      </c>
    </row>
    <row r="16" spans="2:27" ht="12" customHeight="1">
      <c r="B16" s="47">
        <v>2</v>
      </c>
      <c r="C16" s="68"/>
      <c r="D16" s="467">
        <f t="shared" si="0"/>
        <v>-213</v>
      </c>
      <c r="E16" s="468">
        <f t="shared" si="1"/>
        <v>-26</v>
      </c>
      <c r="F16" s="468">
        <f t="shared" si="2"/>
        <v>253</v>
      </c>
      <c r="G16" s="468">
        <v>137</v>
      </c>
      <c r="H16" s="468">
        <v>116</v>
      </c>
      <c r="I16" s="468">
        <f t="shared" si="3"/>
        <v>279</v>
      </c>
      <c r="J16" s="468">
        <v>142</v>
      </c>
      <c r="K16" s="468">
        <v>137</v>
      </c>
      <c r="L16" s="468">
        <f t="shared" si="4"/>
        <v>-187</v>
      </c>
      <c r="M16" s="468">
        <f t="shared" si="5"/>
        <v>716</v>
      </c>
      <c r="N16" s="468">
        <v>415</v>
      </c>
      <c r="O16" s="469">
        <v>301</v>
      </c>
      <c r="P16" s="469">
        <f t="shared" si="6"/>
        <v>902</v>
      </c>
      <c r="Q16" s="468">
        <v>462</v>
      </c>
      <c r="R16" s="468">
        <v>440</v>
      </c>
      <c r="S16" s="468">
        <f t="shared" si="7"/>
        <v>0</v>
      </c>
      <c r="T16" s="473">
        <v>0</v>
      </c>
      <c r="U16" s="473">
        <v>0</v>
      </c>
      <c r="V16" s="473">
        <f t="shared" si="8"/>
        <v>1</v>
      </c>
      <c r="W16" s="473">
        <v>1</v>
      </c>
      <c r="X16" s="473">
        <v>0</v>
      </c>
      <c r="Y16" s="394"/>
      <c r="Z16" s="47">
        <v>2</v>
      </c>
      <c r="AA16" s="93"/>
    </row>
    <row r="17" spans="2:27" ht="12" customHeight="1">
      <c r="B17" s="47">
        <v>3</v>
      </c>
      <c r="C17" s="68"/>
      <c r="D17" s="467">
        <f t="shared" si="0"/>
        <v>-1630</v>
      </c>
      <c r="E17" s="468">
        <f t="shared" si="1"/>
        <v>-40</v>
      </c>
      <c r="F17" s="468">
        <f t="shared" si="2"/>
        <v>234</v>
      </c>
      <c r="G17" s="468">
        <v>106</v>
      </c>
      <c r="H17" s="468">
        <v>128</v>
      </c>
      <c r="I17" s="468">
        <f t="shared" si="3"/>
        <v>274</v>
      </c>
      <c r="J17" s="468">
        <v>134</v>
      </c>
      <c r="K17" s="468">
        <v>140</v>
      </c>
      <c r="L17" s="468">
        <f t="shared" si="4"/>
        <v>-1590</v>
      </c>
      <c r="M17" s="468">
        <f t="shared" si="5"/>
        <v>2031</v>
      </c>
      <c r="N17" s="468">
        <v>1032</v>
      </c>
      <c r="O17" s="469">
        <v>999</v>
      </c>
      <c r="P17" s="469">
        <f t="shared" si="6"/>
        <v>3622</v>
      </c>
      <c r="Q17" s="468">
        <v>1962</v>
      </c>
      <c r="R17" s="468">
        <v>1660</v>
      </c>
      <c r="S17" s="468">
        <f t="shared" si="7"/>
        <v>3</v>
      </c>
      <c r="T17" s="473">
        <v>2</v>
      </c>
      <c r="U17" s="473">
        <v>1</v>
      </c>
      <c r="V17" s="473">
        <f t="shared" si="8"/>
        <v>2</v>
      </c>
      <c r="W17" s="473">
        <v>2</v>
      </c>
      <c r="X17" s="473">
        <v>0</v>
      </c>
      <c r="Y17" s="394"/>
      <c r="Z17" s="47">
        <v>3</v>
      </c>
      <c r="AA17" s="93"/>
    </row>
    <row r="18" spans="2:27" ht="12" customHeight="1">
      <c r="B18" s="47">
        <v>4</v>
      </c>
      <c r="C18" s="68"/>
      <c r="D18" s="467">
        <f t="shared" si="0"/>
        <v>1031</v>
      </c>
      <c r="E18" s="468">
        <f t="shared" si="1"/>
        <v>-26</v>
      </c>
      <c r="F18" s="468">
        <f t="shared" si="2"/>
        <v>242</v>
      </c>
      <c r="G18" s="468">
        <v>119</v>
      </c>
      <c r="H18" s="468">
        <v>123</v>
      </c>
      <c r="I18" s="468">
        <f t="shared" si="3"/>
        <v>268</v>
      </c>
      <c r="J18" s="468">
        <v>119</v>
      </c>
      <c r="K18" s="468">
        <v>149</v>
      </c>
      <c r="L18" s="468">
        <f t="shared" si="4"/>
        <v>1057</v>
      </c>
      <c r="M18" s="468">
        <f t="shared" si="5"/>
        <v>2385</v>
      </c>
      <c r="N18" s="467">
        <v>1309</v>
      </c>
      <c r="O18" s="474">
        <v>1076</v>
      </c>
      <c r="P18" s="469">
        <f t="shared" si="6"/>
        <v>1330</v>
      </c>
      <c r="Q18" s="468">
        <v>751</v>
      </c>
      <c r="R18" s="468">
        <v>579</v>
      </c>
      <c r="S18" s="468">
        <f t="shared" si="7"/>
        <v>4</v>
      </c>
      <c r="T18" s="473">
        <v>1</v>
      </c>
      <c r="U18" s="473">
        <v>3</v>
      </c>
      <c r="V18" s="473">
        <f t="shared" si="8"/>
        <v>2</v>
      </c>
      <c r="W18" s="473">
        <v>2</v>
      </c>
      <c r="X18" s="473">
        <v>0</v>
      </c>
      <c r="Y18" s="394"/>
      <c r="Z18" s="47">
        <v>4</v>
      </c>
      <c r="AA18" s="93"/>
    </row>
    <row r="19" spans="2:27" ht="12" customHeight="1">
      <c r="B19" s="47">
        <v>5</v>
      </c>
      <c r="C19" s="68"/>
      <c r="D19" s="467">
        <f t="shared" si="0"/>
        <v>-62</v>
      </c>
      <c r="E19" s="468">
        <f t="shared" si="1"/>
        <v>2</v>
      </c>
      <c r="F19" s="468">
        <f t="shared" si="2"/>
        <v>257</v>
      </c>
      <c r="G19" s="468">
        <v>131</v>
      </c>
      <c r="H19" s="468">
        <v>126</v>
      </c>
      <c r="I19" s="468">
        <f t="shared" si="3"/>
        <v>255</v>
      </c>
      <c r="J19" s="468">
        <v>133</v>
      </c>
      <c r="K19" s="468">
        <v>122</v>
      </c>
      <c r="L19" s="468">
        <f t="shared" si="4"/>
        <v>-64</v>
      </c>
      <c r="M19" s="468">
        <f t="shared" si="5"/>
        <v>706</v>
      </c>
      <c r="N19" s="468">
        <v>368</v>
      </c>
      <c r="O19" s="469">
        <v>338</v>
      </c>
      <c r="P19" s="469">
        <f t="shared" si="6"/>
        <v>738</v>
      </c>
      <c r="Q19" s="468">
        <v>390</v>
      </c>
      <c r="R19" s="468">
        <v>348</v>
      </c>
      <c r="S19" s="468">
        <f t="shared" si="7"/>
        <v>0</v>
      </c>
      <c r="T19" s="473">
        <v>0</v>
      </c>
      <c r="U19" s="473">
        <v>0</v>
      </c>
      <c r="V19" s="473">
        <f t="shared" si="8"/>
        <v>32</v>
      </c>
      <c r="W19" s="473">
        <v>23</v>
      </c>
      <c r="X19" s="473">
        <v>9</v>
      </c>
      <c r="Y19" s="394"/>
      <c r="Z19" s="47">
        <v>5</v>
      </c>
      <c r="AA19" s="93"/>
    </row>
    <row r="20" spans="2:27" ht="12" customHeight="1">
      <c r="B20" s="47">
        <v>6</v>
      </c>
      <c r="C20" s="68"/>
      <c r="D20" s="467">
        <f t="shared" si="0"/>
        <v>41</v>
      </c>
      <c r="E20" s="468">
        <f t="shared" si="1"/>
        <v>22</v>
      </c>
      <c r="F20" s="468">
        <f t="shared" si="2"/>
        <v>225</v>
      </c>
      <c r="G20" s="468">
        <v>115</v>
      </c>
      <c r="H20" s="468">
        <v>110</v>
      </c>
      <c r="I20" s="468">
        <f t="shared" si="3"/>
        <v>203</v>
      </c>
      <c r="J20" s="468">
        <v>107</v>
      </c>
      <c r="K20" s="468">
        <v>96</v>
      </c>
      <c r="L20" s="468">
        <f t="shared" si="4"/>
        <v>19</v>
      </c>
      <c r="M20" s="468">
        <f t="shared" si="5"/>
        <v>645</v>
      </c>
      <c r="N20" s="468">
        <v>333</v>
      </c>
      <c r="O20" s="469">
        <v>312</v>
      </c>
      <c r="P20" s="469">
        <f t="shared" si="6"/>
        <v>626</v>
      </c>
      <c r="Q20" s="468">
        <v>313</v>
      </c>
      <c r="R20" s="468">
        <v>313</v>
      </c>
      <c r="S20" s="468">
        <f t="shared" si="7"/>
        <v>2</v>
      </c>
      <c r="T20" s="473">
        <v>1</v>
      </c>
      <c r="U20" s="473">
        <v>1</v>
      </c>
      <c r="V20" s="473">
        <f t="shared" si="8"/>
        <v>2</v>
      </c>
      <c r="W20" s="473">
        <v>2</v>
      </c>
      <c r="X20" s="473">
        <v>0</v>
      </c>
      <c r="Y20" s="394"/>
      <c r="Z20" s="47">
        <v>6</v>
      </c>
      <c r="AA20" s="93"/>
    </row>
    <row r="21" spans="2:27" ht="12" customHeight="1">
      <c r="B21" s="47">
        <v>7</v>
      </c>
      <c r="C21" s="68"/>
      <c r="D21" s="467">
        <f t="shared" si="0"/>
        <v>47</v>
      </c>
      <c r="E21" s="468">
        <f t="shared" si="1"/>
        <v>59</v>
      </c>
      <c r="F21" s="468">
        <f t="shared" si="2"/>
        <v>262</v>
      </c>
      <c r="G21" s="468">
        <v>126</v>
      </c>
      <c r="H21" s="468">
        <v>136</v>
      </c>
      <c r="I21" s="468">
        <f t="shared" si="3"/>
        <v>203</v>
      </c>
      <c r="J21" s="468">
        <v>101</v>
      </c>
      <c r="K21" s="468">
        <v>102</v>
      </c>
      <c r="L21" s="468">
        <f t="shared" si="4"/>
        <v>-12</v>
      </c>
      <c r="M21" s="468">
        <f t="shared" si="5"/>
        <v>840</v>
      </c>
      <c r="N21" s="468">
        <v>442</v>
      </c>
      <c r="O21" s="469">
        <v>398</v>
      </c>
      <c r="P21" s="469">
        <f t="shared" si="6"/>
        <v>849</v>
      </c>
      <c r="Q21" s="468">
        <v>460</v>
      </c>
      <c r="R21" s="467">
        <v>389</v>
      </c>
      <c r="S21" s="468">
        <f t="shared" si="7"/>
        <v>0</v>
      </c>
      <c r="T21" s="473">
        <v>0</v>
      </c>
      <c r="U21" s="473">
        <v>0</v>
      </c>
      <c r="V21" s="473">
        <f t="shared" si="8"/>
        <v>3</v>
      </c>
      <c r="W21" s="473">
        <v>2</v>
      </c>
      <c r="X21" s="473">
        <v>1</v>
      </c>
      <c r="Y21" s="394"/>
      <c r="Z21" s="47">
        <v>7</v>
      </c>
      <c r="AA21" s="93"/>
    </row>
    <row r="22" spans="2:27" ht="12" customHeight="1">
      <c r="B22" s="47">
        <v>8</v>
      </c>
      <c r="C22" s="68"/>
      <c r="D22" s="467">
        <f t="shared" si="0"/>
        <v>21</v>
      </c>
      <c r="E22" s="468">
        <f t="shared" si="1"/>
        <v>67</v>
      </c>
      <c r="F22" s="468">
        <f t="shared" si="2"/>
        <v>290</v>
      </c>
      <c r="G22" s="468">
        <v>156</v>
      </c>
      <c r="H22" s="468">
        <v>134</v>
      </c>
      <c r="I22" s="468">
        <f t="shared" si="3"/>
        <v>223</v>
      </c>
      <c r="J22" s="468">
        <v>118</v>
      </c>
      <c r="K22" s="468">
        <v>105</v>
      </c>
      <c r="L22" s="468">
        <f t="shared" si="4"/>
        <v>-46</v>
      </c>
      <c r="M22" s="468">
        <f t="shared" si="5"/>
        <v>804</v>
      </c>
      <c r="N22" s="468">
        <v>391</v>
      </c>
      <c r="O22" s="469">
        <v>413</v>
      </c>
      <c r="P22" s="469">
        <f t="shared" si="6"/>
        <v>851</v>
      </c>
      <c r="Q22" s="468">
        <v>440</v>
      </c>
      <c r="R22" s="467">
        <v>411</v>
      </c>
      <c r="S22" s="468">
        <f t="shared" si="7"/>
        <v>2</v>
      </c>
      <c r="T22" s="473">
        <v>1</v>
      </c>
      <c r="U22" s="473">
        <v>1</v>
      </c>
      <c r="V22" s="473">
        <f t="shared" si="8"/>
        <v>1</v>
      </c>
      <c r="W22" s="473">
        <v>0</v>
      </c>
      <c r="X22" s="473">
        <v>1</v>
      </c>
      <c r="Y22" s="394"/>
      <c r="Z22" s="47">
        <v>8</v>
      </c>
      <c r="AA22" s="93"/>
    </row>
    <row r="23" spans="2:27" ht="12" customHeight="1">
      <c r="B23" s="47">
        <v>9</v>
      </c>
      <c r="C23" s="68"/>
      <c r="D23" s="467">
        <f t="shared" si="0"/>
        <v>-115</v>
      </c>
      <c r="E23" s="468">
        <f t="shared" si="1"/>
        <v>31</v>
      </c>
      <c r="F23" s="468">
        <f t="shared" si="2"/>
        <v>257</v>
      </c>
      <c r="G23" s="468">
        <v>137</v>
      </c>
      <c r="H23" s="468">
        <v>120</v>
      </c>
      <c r="I23" s="468">
        <f t="shared" si="3"/>
        <v>226</v>
      </c>
      <c r="J23" s="468">
        <v>120</v>
      </c>
      <c r="K23" s="468">
        <v>106</v>
      </c>
      <c r="L23" s="468">
        <f t="shared" si="4"/>
        <v>-146</v>
      </c>
      <c r="M23" s="468">
        <f t="shared" si="5"/>
        <v>583</v>
      </c>
      <c r="N23" s="468">
        <v>323</v>
      </c>
      <c r="O23" s="469">
        <v>260</v>
      </c>
      <c r="P23" s="469">
        <f t="shared" si="6"/>
        <v>726</v>
      </c>
      <c r="Q23" s="468">
        <v>371</v>
      </c>
      <c r="R23" s="467">
        <v>355</v>
      </c>
      <c r="S23" s="468">
        <f t="shared" si="7"/>
        <v>1</v>
      </c>
      <c r="T23" s="473">
        <v>1</v>
      </c>
      <c r="U23" s="473">
        <v>0</v>
      </c>
      <c r="V23" s="473">
        <f t="shared" si="8"/>
        <v>4</v>
      </c>
      <c r="W23" s="473">
        <v>1</v>
      </c>
      <c r="X23" s="473">
        <v>3</v>
      </c>
      <c r="Y23" s="394"/>
      <c r="Z23" s="47">
        <v>9</v>
      </c>
      <c r="AA23" s="93"/>
    </row>
    <row r="24" spans="1:27" ht="12" customHeight="1">
      <c r="A24" s="398"/>
      <c r="B24" s="47">
        <v>10</v>
      </c>
      <c r="C24" s="68"/>
      <c r="D24" s="467">
        <f t="shared" si="0"/>
        <v>54</v>
      </c>
      <c r="E24" s="468">
        <f t="shared" si="1"/>
        <v>28</v>
      </c>
      <c r="F24" s="468">
        <f t="shared" si="2"/>
        <v>257</v>
      </c>
      <c r="G24" s="468">
        <v>134</v>
      </c>
      <c r="H24" s="468">
        <v>123</v>
      </c>
      <c r="I24" s="468">
        <f t="shared" si="3"/>
        <v>229</v>
      </c>
      <c r="J24" s="468">
        <v>128</v>
      </c>
      <c r="K24" s="468">
        <v>101</v>
      </c>
      <c r="L24" s="468">
        <f t="shared" si="4"/>
        <v>26</v>
      </c>
      <c r="M24" s="468">
        <f t="shared" si="5"/>
        <v>802</v>
      </c>
      <c r="N24" s="468">
        <v>402</v>
      </c>
      <c r="O24" s="469">
        <v>400</v>
      </c>
      <c r="P24" s="469">
        <f t="shared" si="6"/>
        <v>762</v>
      </c>
      <c r="Q24" s="468">
        <v>397</v>
      </c>
      <c r="R24" s="467">
        <v>365</v>
      </c>
      <c r="S24" s="468">
        <f t="shared" si="7"/>
        <v>2</v>
      </c>
      <c r="T24" s="473">
        <v>2</v>
      </c>
      <c r="U24" s="473">
        <v>0</v>
      </c>
      <c r="V24" s="473">
        <f t="shared" si="8"/>
        <v>16</v>
      </c>
      <c r="W24" s="473">
        <v>13</v>
      </c>
      <c r="X24" s="473">
        <v>3</v>
      </c>
      <c r="Y24" s="399"/>
      <c r="Z24" s="47">
        <v>10</v>
      </c>
      <c r="AA24" s="93"/>
    </row>
    <row r="25" spans="2:27" ht="12" customHeight="1">
      <c r="B25" s="47">
        <v>11</v>
      </c>
      <c r="C25" s="68"/>
      <c r="D25" s="467">
        <f t="shared" si="0"/>
        <v>-149</v>
      </c>
      <c r="E25" s="468">
        <f t="shared" si="1"/>
        <v>-15</v>
      </c>
      <c r="F25" s="468">
        <f t="shared" si="2"/>
        <v>242</v>
      </c>
      <c r="G25" s="468">
        <v>127</v>
      </c>
      <c r="H25" s="468">
        <v>115</v>
      </c>
      <c r="I25" s="468">
        <f t="shared" si="3"/>
        <v>257</v>
      </c>
      <c r="J25" s="468">
        <v>147</v>
      </c>
      <c r="K25" s="468">
        <v>110</v>
      </c>
      <c r="L25" s="468">
        <f t="shared" si="4"/>
        <v>-134</v>
      </c>
      <c r="M25" s="468">
        <f t="shared" si="5"/>
        <v>518</v>
      </c>
      <c r="N25" s="468">
        <v>278</v>
      </c>
      <c r="O25" s="469">
        <v>240</v>
      </c>
      <c r="P25" s="469">
        <f t="shared" si="6"/>
        <v>653</v>
      </c>
      <c r="Q25" s="468">
        <v>349</v>
      </c>
      <c r="R25" s="468">
        <v>304</v>
      </c>
      <c r="S25" s="468">
        <f t="shared" si="7"/>
        <v>4</v>
      </c>
      <c r="T25" s="473">
        <v>3</v>
      </c>
      <c r="U25" s="473">
        <v>1</v>
      </c>
      <c r="V25" s="473">
        <f t="shared" si="8"/>
        <v>3</v>
      </c>
      <c r="W25" s="473">
        <v>2</v>
      </c>
      <c r="X25" s="473">
        <v>1</v>
      </c>
      <c r="Y25" s="394"/>
      <c r="Z25" s="47">
        <v>11</v>
      </c>
      <c r="AA25" s="93"/>
    </row>
    <row r="26" spans="1:28" ht="12" customHeight="1">
      <c r="A26" s="88"/>
      <c r="B26" s="47">
        <v>12</v>
      </c>
      <c r="C26" s="68"/>
      <c r="D26" s="467">
        <f t="shared" si="0"/>
        <v>-70</v>
      </c>
      <c r="E26" s="468">
        <f t="shared" si="1"/>
        <v>15</v>
      </c>
      <c r="F26" s="468">
        <f t="shared" si="2"/>
        <v>243</v>
      </c>
      <c r="G26" s="468">
        <v>121</v>
      </c>
      <c r="H26" s="468">
        <v>122</v>
      </c>
      <c r="I26" s="468">
        <f t="shared" si="3"/>
        <v>228</v>
      </c>
      <c r="J26" s="468">
        <v>115</v>
      </c>
      <c r="K26" s="468">
        <v>113</v>
      </c>
      <c r="L26" s="468">
        <f t="shared" si="4"/>
        <v>-85</v>
      </c>
      <c r="M26" s="468">
        <f t="shared" si="5"/>
        <v>505</v>
      </c>
      <c r="N26" s="468">
        <v>263</v>
      </c>
      <c r="O26" s="469">
        <v>242</v>
      </c>
      <c r="P26" s="469">
        <f t="shared" si="6"/>
        <v>594</v>
      </c>
      <c r="Q26" s="468">
        <v>294</v>
      </c>
      <c r="R26" s="468">
        <v>300</v>
      </c>
      <c r="S26" s="468">
        <f t="shared" si="7"/>
        <v>4</v>
      </c>
      <c r="T26" s="473">
        <v>2</v>
      </c>
      <c r="U26" s="473">
        <v>2</v>
      </c>
      <c r="V26" s="473">
        <f t="shared" si="8"/>
        <v>0</v>
      </c>
      <c r="W26" s="473">
        <v>0</v>
      </c>
      <c r="X26" s="473">
        <v>0</v>
      </c>
      <c r="Y26" s="394"/>
      <c r="Z26" s="93">
        <v>12</v>
      </c>
      <c r="AA26" s="93"/>
      <c r="AB26" s="88"/>
    </row>
    <row r="27" spans="1:28" ht="3.75" customHeight="1">
      <c r="A27" s="80"/>
      <c r="B27" s="80"/>
      <c r="C27" s="98"/>
      <c r="O27" s="80"/>
      <c r="P27" s="88"/>
      <c r="Q27" s="88"/>
      <c r="V27" s="80"/>
      <c r="W27" s="80"/>
      <c r="X27" s="80"/>
      <c r="Y27" s="400"/>
      <c r="Z27" s="80"/>
      <c r="AA27" s="80"/>
      <c r="AB27" s="88"/>
    </row>
    <row r="28" spans="3:28" ht="3.75" customHeight="1"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X28" s="88"/>
      <c r="AB28" s="88"/>
    </row>
    <row r="29" s="8" customFormat="1" ht="11.25" customHeight="1">
      <c r="A29" s="8" t="s">
        <v>846</v>
      </c>
    </row>
    <row r="30" s="8" customFormat="1" ht="12" customHeight="1">
      <c r="A30" s="34"/>
    </row>
    <row r="31" ht="12">
      <c r="A31" s="34"/>
    </row>
  </sheetData>
  <mergeCells count="15">
    <mergeCell ref="L5:X5"/>
    <mergeCell ref="L6:L7"/>
    <mergeCell ref="V6:X6"/>
    <mergeCell ref="E6:E7"/>
    <mergeCell ref="P6:R6"/>
    <mergeCell ref="A6:A7"/>
    <mergeCell ref="Y5:Z6"/>
    <mergeCell ref="AA6:AA7"/>
    <mergeCell ref="F6:H6"/>
    <mergeCell ref="I6:K6"/>
    <mergeCell ref="M6:O6"/>
    <mergeCell ref="B5:C6"/>
    <mergeCell ref="D5:D7"/>
    <mergeCell ref="S6:U6"/>
    <mergeCell ref="E5:K5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colBreaks count="1" manualBreakCount="1">
    <brk id="13" max="3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6"/>
  <dimension ref="A1:O16"/>
  <sheetViews>
    <sheetView workbookViewId="0" topLeftCell="A1">
      <selection activeCell="F11" sqref="F11"/>
    </sheetView>
  </sheetViews>
  <sheetFormatPr defaultColWidth="9.59765625" defaultRowHeight="13.5"/>
  <cols>
    <col min="1" max="1" width="8.59765625" style="102" customWidth="1"/>
    <col min="2" max="2" width="4" style="69" customWidth="1"/>
    <col min="3" max="3" width="9.19921875" style="8" customWidth="1"/>
    <col min="4" max="9" width="16.796875" style="8" customWidth="1"/>
    <col min="10" max="16384" width="15.796875" style="8" customWidth="1"/>
  </cols>
  <sheetData>
    <row r="1" spans="1:9" s="101" customFormat="1" ht="18" customHeight="1">
      <c r="A1" s="99"/>
      <c r="B1" s="100"/>
      <c r="C1" s="578" t="s">
        <v>676</v>
      </c>
      <c r="D1" s="578"/>
      <c r="E1" s="578"/>
      <c r="F1" s="578"/>
      <c r="G1" s="578"/>
      <c r="H1" s="578"/>
      <c r="I1" s="578"/>
    </row>
    <row r="2" spans="1:3" s="54" customFormat="1" ht="12" customHeight="1">
      <c r="A2" s="102"/>
      <c r="B2" s="47"/>
      <c r="C2" s="103"/>
    </row>
    <row r="3" spans="3:9" ht="12">
      <c r="C3" s="7"/>
      <c r="D3" s="7"/>
      <c r="E3" s="7"/>
      <c r="F3" s="7"/>
      <c r="G3" s="7"/>
      <c r="H3" s="7"/>
      <c r="I3" s="105" t="s">
        <v>419</v>
      </c>
    </row>
    <row r="4" spans="3:9" ht="3.75" customHeight="1">
      <c r="C4" s="7"/>
      <c r="D4" s="32"/>
      <c r="E4" s="32"/>
      <c r="F4" s="32"/>
      <c r="G4" s="32"/>
      <c r="H4" s="32"/>
      <c r="I4" s="32"/>
    </row>
    <row r="5" spans="1:15" ht="24" customHeight="1">
      <c r="A5" s="106"/>
      <c r="B5" s="83"/>
      <c r="C5" s="548" t="s">
        <v>420</v>
      </c>
      <c r="D5" s="581" t="s">
        <v>421</v>
      </c>
      <c r="E5" s="579"/>
      <c r="F5" s="579" t="s">
        <v>422</v>
      </c>
      <c r="G5" s="579"/>
      <c r="H5" s="579"/>
      <c r="I5" s="580"/>
      <c r="J5" s="108"/>
      <c r="K5" s="54"/>
      <c r="L5" s="54"/>
      <c r="M5" s="54"/>
      <c r="N5" s="54"/>
      <c r="O5" s="54"/>
    </row>
    <row r="6" spans="1:15" ht="24" customHeight="1">
      <c r="A6" s="537" t="s">
        <v>426</v>
      </c>
      <c r="C6" s="527"/>
      <c r="D6" s="543" t="s">
        <v>423</v>
      </c>
      <c r="E6" s="536" t="s">
        <v>424</v>
      </c>
      <c r="F6" s="536" t="s">
        <v>42</v>
      </c>
      <c r="G6" s="536" t="s">
        <v>425</v>
      </c>
      <c r="H6" s="536"/>
      <c r="I6" s="541"/>
      <c r="J6" s="108"/>
      <c r="K6" s="54"/>
      <c r="L6" s="54"/>
      <c r="M6" s="54"/>
      <c r="N6" s="54"/>
      <c r="O6" s="54"/>
    </row>
    <row r="7" spans="1:15" ht="24" customHeight="1">
      <c r="A7" s="577"/>
      <c r="B7" s="90"/>
      <c r="C7" s="110"/>
      <c r="D7" s="543"/>
      <c r="E7" s="536"/>
      <c r="F7" s="536"/>
      <c r="G7" s="86" t="s">
        <v>427</v>
      </c>
      <c r="H7" s="86" t="s">
        <v>43</v>
      </c>
      <c r="I7" s="49" t="s">
        <v>44</v>
      </c>
      <c r="J7" s="108"/>
      <c r="K7" s="54"/>
      <c r="L7" s="54"/>
      <c r="M7" s="54"/>
      <c r="N7" s="54"/>
      <c r="O7" s="54"/>
    </row>
    <row r="8" spans="3:15" ht="6" customHeight="1">
      <c r="C8" s="109"/>
      <c r="D8" s="93"/>
      <c r="E8" s="93"/>
      <c r="F8" s="93"/>
      <c r="G8" s="93"/>
      <c r="H8" s="93"/>
      <c r="I8" s="93"/>
      <c r="J8" s="108"/>
      <c r="K8" s="54"/>
      <c r="L8" s="54"/>
      <c r="M8" s="54"/>
      <c r="N8" s="54"/>
      <c r="O8" s="54"/>
    </row>
    <row r="9" spans="1:10" ht="24" customHeight="1">
      <c r="A9" s="102" t="s">
        <v>428</v>
      </c>
      <c r="B9" s="93">
        <v>13</v>
      </c>
      <c r="C9" s="68" t="s">
        <v>426</v>
      </c>
      <c r="D9" s="112">
        <v>104527</v>
      </c>
      <c r="E9" s="112">
        <v>256288</v>
      </c>
      <c r="F9" s="112">
        <v>143626</v>
      </c>
      <c r="G9" s="112">
        <f>SUM(H9:I9)</f>
        <v>326490</v>
      </c>
      <c r="H9" s="112">
        <v>152556</v>
      </c>
      <c r="I9" s="112">
        <v>173934</v>
      </c>
      <c r="J9" s="7"/>
    </row>
    <row r="10" spans="2:10" ht="24" customHeight="1">
      <c r="B10" s="93">
        <v>14</v>
      </c>
      <c r="C10" s="113"/>
      <c r="D10" s="112">
        <v>105763</v>
      </c>
      <c r="E10" s="112">
        <v>257794</v>
      </c>
      <c r="F10" s="112">
        <v>144742</v>
      </c>
      <c r="G10" s="112">
        <f>SUM(H10:I10)</f>
        <v>326677</v>
      </c>
      <c r="H10" s="112">
        <v>152591</v>
      </c>
      <c r="I10" s="112">
        <v>174086</v>
      </c>
      <c r="J10" s="7"/>
    </row>
    <row r="11" spans="1:10" s="118" customFormat="1" ht="24" customHeight="1">
      <c r="A11" s="114"/>
      <c r="B11" s="54">
        <v>15</v>
      </c>
      <c r="C11" s="115"/>
      <c r="D11" s="112">
        <v>106784</v>
      </c>
      <c r="E11" s="112">
        <v>259030</v>
      </c>
      <c r="F11" s="112">
        <v>145793</v>
      </c>
      <c r="G11" s="112">
        <f>SUM(H11:I11)</f>
        <v>326786</v>
      </c>
      <c r="H11" s="112">
        <v>152557</v>
      </c>
      <c r="I11" s="112">
        <v>174229</v>
      </c>
      <c r="J11" s="117"/>
    </row>
    <row r="12" spans="2:10" ht="24" customHeight="1">
      <c r="B12" s="54">
        <v>16</v>
      </c>
      <c r="C12" s="113"/>
      <c r="D12" s="112">
        <v>110285</v>
      </c>
      <c r="E12" s="112">
        <v>266072</v>
      </c>
      <c r="F12" s="112">
        <v>147779</v>
      </c>
      <c r="G12" s="112">
        <f>SUM(H12:I12)</f>
        <v>329192</v>
      </c>
      <c r="H12" s="112">
        <v>153576</v>
      </c>
      <c r="I12" s="112">
        <v>175616</v>
      </c>
      <c r="J12" s="7"/>
    </row>
    <row r="13" spans="1:10" s="118" customFormat="1" ht="24" customHeight="1">
      <c r="A13" s="114"/>
      <c r="B13" s="288">
        <v>17</v>
      </c>
      <c r="C13" s="115"/>
      <c r="D13" s="116">
        <v>111164</v>
      </c>
      <c r="E13" s="116">
        <v>266943</v>
      </c>
      <c r="F13" s="116">
        <v>148525</v>
      </c>
      <c r="G13" s="116">
        <f>SUM(H13:I13)</f>
        <v>327646</v>
      </c>
      <c r="H13" s="116">
        <v>152739</v>
      </c>
      <c r="I13" s="116">
        <v>174907</v>
      </c>
      <c r="J13" s="117"/>
    </row>
    <row r="14" spans="1:10" s="2" customFormat="1" ht="4.5" customHeight="1">
      <c r="A14" s="119"/>
      <c r="B14" s="120"/>
      <c r="C14" s="121"/>
      <c r="D14" s="383"/>
      <c r="E14" s="383"/>
      <c r="F14" s="383"/>
      <c r="G14" s="383"/>
      <c r="H14" s="383"/>
      <c r="I14" s="383"/>
      <c r="J14" s="3"/>
    </row>
    <row r="15" spans="1:9" s="123" customFormat="1" ht="4.5" customHeight="1">
      <c r="A15" s="122"/>
      <c r="B15" s="122"/>
      <c r="D15" s="69"/>
      <c r="E15" s="69"/>
      <c r="F15" s="69"/>
      <c r="G15" s="69"/>
      <c r="H15" s="69"/>
      <c r="I15" s="69"/>
    </row>
    <row r="16" spans="1:9" s="123" customFormat="1" ht="12" customHeight="1">
      <c r="A16" s="8" t="s">
        <v>91</v>
      </c>
      <c r="B16" s="122"/>
      <c r="D16" s="8"/>
      <c r="E16" s="8"/>
      <c r="F16" s="8"/>
      <c r="G16" s="8"/>
      <c r="H16" s="8"/>
      <c r="I16" s="8"/>
    </row>
  </sheetData>
  <mergeCells count="9">
    <mergeCell ref="A6:A7"/>
    <mergeCell ref="C1:I1"/>
    <mergeCell ref="G6:I6"/>
    <mergeCell ref="F5:I5"/>
    <mergeCell ref="D6:D7"/>
    <mergeCell ref="E6:E7"/>
    <mergeCell ref="D5:E5"/>
    <mergeCell ref="F6:F7"/>
    <mergeCell ref="C5:C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7"/>
  <dimension ref="A1:J17"/>
  <sheetViews>
    <sheetView workbookViewId="0" topLeftCell="A1">
      <selection activeCell="F11" sqref="F11"/>
    </sheetView>
  </sheetViews>
  <sheetFormatPr defaultColWidth="9.59765625" defaultRowHeight="12" customHeight="1"/>
  <cols>
    <col min="1" max="1" width="15" style="69" customWidth="1"/>
    <col min="2" max="2" width="13.19921875" style="69" customWidth="1"/>
    <col min="3" max="4" width="14.19921875" style="69" customWidth="1"/>
    <col min="5" max="5" width="13.19921875" style="69" customWidth="1"/>
    <col min="6" max="9" width="14.19921875" style="69" customWidth="1"/>
    <col min="10" max="16384" width="12.796875" style="69" customWidth="1"/>
  </cols>
  <sheetData>
    <row r="1" spans="1:9" s="100" customFormat="1" ht="18" customHeight="1">
      <c r="A1" s="578" t="s">
        <v>429</v>
      </c>
      <c r="B1" s="578"/>
      <c r="C1" s="578"/>
      <c r="D1" s="578"/>
      <c r="E1" s="578"/>
      <c r="F1" s="578"/>
      <c r="G1" s="578"/>
      <c r="H1" s="578"/>
      <c r="I1" s="578"/>
    </row>
    <row r="2" spans="1:9" s="100" customFormat="1" ht="12" customHeight="1">
      <c r="A2" s="76"/>
      <c r="B2" s="76"/>
      <c r="C2" s="76"/>
      <c r="D2" s="76"/>
      <c r="E2" s="76"/>
      <c r="F2" s="76"/>
      <c r="G2" s="76"/>
      <c r="H2" s="76"/>
      <c r="I2" s="76"/>
    </row>
    <row r="3" spans="1:9" s="100" customFormat="1" ht="12" customHeight="1">
      <c r="A3" s="76"/>
      <c r="B3" s="76"/>
      <c r="C3" s="76"/>
      <c r="D3" s="76"/>
      <c r="E3" s="76"/>
      <c r="F3" s="76"/>
      <c r="G3" s="76"/>
      <c r="H3" s="76"/>
      <c r="I3" s="76"/>
    </row>
    <row r="4" spans="1:9" ht="3.75" customHeight="1">
      <c r="A4" s="80"/>
      <c r="B4" s="80"/>
      <c r="C4" s="80"/>
      <c r="D4" s="80"/>
      <c r="E4" s="80"/>
      <c r="F4" s="80"/>
      <c r="G4" s="80"/>
      <c r="H4" s="80"/>
      <c r="I4" s="80"/>
    </row>
    <row r="5" spans="1:10" ht="18" customHeight="1">
      <c r="A5" s="548" t="s">
        <v>844</v>
      </c>
      <c r="B5" s="539" t="s">
        <v>430</v>
      </c>
      <c r="C5" s="539"/>
      <c r="D5" s="539"/>
      <c r="E5" s="558"/>
      <c r="F5" s="560" t="s">
        <v>431</v>
      </c>
      <c r="G5" s="560"/>
      <c r="H5" s="560"/>
      <c r="I5" s="560"/>
      <c r="J5" s="88"/>
    </row>
    <row r="6" spans="1:10" ht="18" customHeight="1">
      <c r="A6" s="527"/>
      <c r="B6" s="582" t="s">
        <v>427</v>
      </c>
      <c r="C6" s="536" t="s">
        <v>432</v>
      </c>
      <c r="D6" s="536"/>
      <c r="E6" s="534" t="s">
        <v>433</v>
      </c>
      <c r="F6" s="536" t="s">
        <v>427</v>
      </c>
      <c r="G6" s="536" t="s">
        <v>434</v>
      </c>
      <c r="H6" s="536"/>
      <c r="I6" s="544" t="s">
        <v>433</v>
      </c>
      <c r="J6" s="88"/>
    </row>
    <row r="7" spans="1:10" ht="26.25" customHeight="1">
      <c r="A7" s="89" t="s">
        <v>845</v>
      </c>
      <c r="B7" s="554"/>
      <c r="C7" s="86" t="s">
        <v>435</v>
      </c>
      <c r="D7" s="85" t="s">
        <v>436</v>
      </c>
      <c r="E7" s="583"/>
      <c r="F7" s="536"/>
      <c r="G7" s="86" t="s">
        <v>435</v>
      </c>
      <c r="H7" s="85" t="s">
        <v>436</v>
      </c>
      <c r="I7" s="575"/>
      <c r="J7" s="88"/>
    </row>
    <row r="8" spans="1:10" ht="6" customHeight="1">
      <c r="A8" s="84"/>
      <c r="B8" s="93"/>
      <c r="C8" s="93"/>
      <c r="D8" s="93"/>
      <c r="E8" s="93"/>
      <c r="F8" s="93"/>
      <c r="G8" s="93"/>
      <c r="H8" s="93"/>
      <c r="I8" s="93"/>
      <c r="J8" s="88"/>
    </row>
    <row r="9" spans="1:10" ht="18" customHeight="1">
      <c r="A9" s="68" t="s">
        <v>756</v>
      </c>
      <c r="B9" s="127">
        <f>SUM(C9:E9)</f>
        <v>3417</v>
      </c>
      <c r="C9" s="127">
        <v>1565</v>
      </c>
      <c r="D9" s="127">
        <v>1325</v>
      </c>
      <c r="E9" s="105">
        <v>527</v>
      </c>
      <c r="F9" s="127">
        <f>SUM(G9:I9)</f>
        <v>1305</v>
      </c>
      <c r="G9" s="105">
        <v>852</v>
      </c>
      <c r="H9" s="105">
        <v>324</v>
      </c>
      <c r="I9" s="105">
        <v>129</v>
      </c>
      <c r="J9" s="88"/>
    </row>
    <row r="10" spans="1:10" ht="18" customHeight="1">
      <c r="A10" s="68">
        <v>14</v>
      </c>
      <c r="B10" s="127">
        <f>SUM(C10:E10)</f>
        <v>3403</v>
      </c>
      <c r="C10" s="127">
        <v>1625</v>
      </c>
      <c r="D10" s="127">
        <v>1263</v>
      </c>
      <c r="E10" s="69">
        <v>515</v>
      </c>
      <c r="F10" s="127">
        <f>SUM(G10:I10)</f>
        <v>1342</v>
      </c>
      <c r="G10" s="69">
        <v>865</v>
      </c>
      <c r="H10" s="69">
        <v>336</v>
      </c>
      <c r="I10" s="69">
        <v>141</v>
      </c>
      <c r="J10" s="88"/>
    </row>
    <row r="11" spans="1:10" s="94" customFormat="1" ht="18" customHeight="1">
      <c r="A11" s="68">
        <v>15</v>
      </c>
      <c r="B11" s="127">
        <f>SUM(C11:E11)</f>
        <v>3383</v>
      </c>
      <c r="C11" s="127">
        <v>1532</v>
      </c>
      <c r="D11" s="127">
        <v>1308</v>
      </c>
      <c r="E11" s="69">
        <v>543</v>
      </c>
      <c r="F11" s="127">
        <f>SUM(G11:I11)</f>
        <v>1241</v>
      </c>
      <c r="G11" s="69">
        <v>820</v>
      </c>
      <c r="H11" s="69">
        <v>276</v>
      </c>
      <c r="I11" s="69">
        <v>145</v>
      </c>
      <c r="J11" s="129"/>
    </row>
    <row r="12" spans="1:10" ht="18" customHeight="1">
      <c r="A12" s="68">
        <v>16</v>
      </c>
      <c r="B12" s="127">
        <f>SUM(C12:E12)</f>
        <v>3184</v>
      </c>
      <c r="C12" s="127">
        <v>1454</v>
      </c>
      <c r="D12" s="127">
        <v>1214</v>
      </c>
      <c r="E12" s="69">
        <v>516</v>
      </c>
      <c r="F12" s="127">
        <f>SUM(G12:I12)</f>
        <v>1164</v>
      </c>
      <c r="G12" s="69">
        <v>758</v>
      </c>
      <c r="H12" s="69">
        <v>283</v>
      </c>
      <c r="I12" s="69">
        <v>123</v>
      </c>
      <c r="J12" s="88"/>
    </row>
    <row r="13" spans="1:10" s="94" customFormat="1" ht="18" customHeight="1">
      <c r="A13" s="96">
        <v>17</v>
      </c>
      <c r="B13" s="128">
        <f>SUM(C13:E13)</f>
        <v>3201</v>
      </c>
      <c r="C13" s="128">
        <v>1520</v>
      </c>
      <c r="D13" s="128">
        <v>1235</v>
      </c>
      <c r="E13" s="94">
        <v>446</v>
      </c>
      <c r="F13" s="128">
        <f>SUM(G13:I13)</f>
        <v>1193</v>
      </c>
      <c r="G13" s="94">
        <v>798</v>
      </c>
      <c r="H13" s="94">
        <v>264</v>
      </c>
      <c r="I13" s="94">
        <v>131</v>
      </c>
      <c r="J13" s="129"/>
    </row>
    <row r="14" spans="1:10" ht="4.5" customHeight="1">
      <c r="A14" s="84"/>
      <c r="B14" s="127"/>
      <c r="C14" s="130"/>
      <c r="D14" s="130"/>
      <c r="E14" s="130"/>
      <c r="F14" s="130"/>
      <c r="G14" s="130"/>
      <c r="H14" s="130"/>
      <c r="I14" s="130"/>
      <c r="J14" s="88"/>
    </row>
    <row r="15" spans="1:9" s="75" customFormat="1" ht="3.75" customHeight="1">
      <c r="A15" s="131"/>
      <c r="B15" s="132"/>
      <c r="C15" s="132"/>
      <c r="D15" s="132"/>
      <c r="E15" s="132"/>
      <c r="F15" s="132"/>
      <c r="G15" s="132"/>
      <c r="H15" s="132"/>
      <c r="I15" s="132"/>
    </row>
    <row r="16" spans="1:9" s="123" customFormat="1" ht="12" customHeight="1">
      <c r="A16" s="123" t="s">
        <v>91</v>
      </c>
      <c r="B16" s="8"/>
      <c r="C16" s="8"/>
      <c r="D16" s="8"/>
      <c r="E16" s="8"/>
      <c r="F16" s="8"/>
      <c r="G16" s="8"/>
      <c r="H16" s="8"/>
      <c r="I16" s="8"/>
    </row>
    <row r="17" spans="1:9" s="122" customFormat="1" ht="12" customHeight="1">
      <c r="A17" s="69"/>
      <c r="B17" s="69"/>
      <c r="C17" s="69"/>
      <c r="D17" s="69"/>
      <c r="E17" s="69"/>
      <c r="F17" s="69"/>
      <c r="G17" s="69"/>
      <c r="H17" s="69"/>
      <c r="I17" s="69"/>
    </row>
  </sheetData>
  <mergeCells count="10">
    <mergeCell ref="A1:I1"/>
    <mergeCell ref="B5:E5"/>
    <mergeCell ref="F5:I5"/>
    <mergeCell ref="B6:B7"/>
    <mergeCell ref="C6:D6"/>
    <mergeCell ref="F6:F7"/>
    <mergeCell ref="G6:H6"/>
    <mergeCell ref="E6:E7"/>
    <mergeCell ref="I6:I7"/>
    <mergeCell ref="A5:A6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8"/>
  <dimension ref="A1:I14"/>
  <sheetViews>
    <sheetView workbookViewId="0" topLeftCell="A1">
      <selection activeCell="F11" sqref="F11"/>
    </sheetView>
  </sheetViews>
  <sheetFormatPr defaultColWidth="9.19921875" defaultRowHeight="13.5"/>
  <cols>
    <col min="1" max="1" width="7.796875" style="8" customWidth="1"/>
    <col min="2" max="2" width="9.19921875" style="8" customWidth="1"/>
    <col min="3" max="8" width="17.796875" style="8" customWidth="1"/>
    <col min="9" max="16384" width="9.19921875" style="8" customWidth="1"/>
  </cols>
  <sheetData>
    <row r="1" spans="1:8" s="2" customFormat="1" ht="18" customHeight="1">
      <c r="A1" s="578" t="s">
        <v>437</v>
      </c>
      <c r="B1" s="578"/>
      <c r="C1" s="578"/>
      <c r="D1" s="578"/>
      <c r="E1" s="578"/>
      <c r="F1" s="578"/>
      <c r="G1" s="578"/>
      <c r="H1" s="578"/>
    </row>
    <row r="2" spans="1:6" ht="12" customHeight="1">
      <c r="A2" s="103"/>
      <c r="B2" s="54"/>
      <c r="C2" s="54"/>
      <c r="D2" s="54"/>
      <c r="E2" s="54"/>
      <c r="F2" s="54"/>
    </row>
    <row r="3" spans="8:9" ht="12">
      <c r="H3" s="105" t="s">
        <v>438</v>
      </c>
      <c r="I3" s="133"/>
    </row>
    <row r="4" spans="1:8" ht="3.75" customHeight="1">
      <c r="A4" s="32"/>
      <c r="B4" s="32"/>
      <c r="C4" s="32"/>
      <c r="D4" s="32"/>
      <c r="E4" s="32"/>
      <c r="F4" s="32"/>
      <c r="G4" s="32"/>
      <c r="H4" s="134"/>
    </row>
    <row r="5" spans="1:9" s="54" customFormat="1" ht="24" customHeight="1">
      <c r="A5" s="135" t="s">
        <v>417</v>
      </c>
      <c r="B5" s="136" t="s">
        <v>414</v>
      </c>
      <c r="C5" s="137" t="s">
        <v>439</v>
      </c>
      <c r="D5" s="138" t="s">
        <v>440</v>
      </c>
      <c r="E5" s="81" t="s">
        <v>441</v>
      </c>
      <c r="F5" s="81" t="s">
        <v>760</v>
      </c>
      <c r="G5" s="81" t="s">
        <v>761</v>
      </c>
      <c r="H5" s="82" t="s">
        <v>442</v>
      </c>
      <c r="I5" s="108"/>
    </row>
    <row r="6" spans="1:9" s="54" customFormat="1" ht="4.5" customHeight="1">
      <c r="A6" s="93"/>
      <c r="B6" s="126"/>
      <c r="C6" s="139"/>
      <c r="D6" s="139"/>
      <c r="E6" s="139"/>
      <c r="F6" s="139"/>
      <c r="G6" s="139"/>
      <c r="H6" s="139"/>
      <c r="I6" s="108"/>
    </row>
    <row r="7" spans="1:9" ht="18" customHeight="1">
      <c r="A7" s="586" t="s">
        <v>756</v>
      </c>
      <c r="B7" s="587"/>
      <c r="C7" s="112">
        <f>SUM(D7:H7)</f>
        <v>1637</v>
      </c>
      <c r="D7" s="93">
        <v>482</v>
      </c>
      <c r="E7" s="93">
        <v>603</v>
      </c>
      <c r="F7" s="93">
        <v>40</v>
      </c>
      <c r="G7" s="93">
        <v>238</v>
      </c>
      <c r="H7" s="93">
        <v>274</v>
      </c>
      <c r="I7" s="7"/>
    </row>
    <row r="8" spans="1:9" ht="18" customHeight="1">
      <c r="A8" s="586">
        <v>14</v>
      </c>
      <c r="B8" s="587"/>
      <c r="C8" s="112">
        <f>SUM(D8:H8)</f>
        <v>1520</v>
      </c>
      <c r="D8" s="93">
        <v>472</v>
      </c>
      <c r="E8" s="93">
        <v>611</v>
      </c>
      <c r="F8" s="93">
        <v>44</v>
      </c>
      <c r="G8" s="93">
        <v>156</v>
      </c>
      <c r="H8" s="93">
        <v>237</v>
      </c>
      <c r="I8" s="7"/>
    </row>
    <row r="9" spans="1:9" s="94" customFormat="1" ht="18" customHeight="1">
      <c r="A9" s="586">
        <v>15</v>
      </c>
      <c r="B9" s="587"/>
      <c r="C9" s="112">
        <f>SUM(D9:H9)</f>
        <v>1562</v>
      </c>
      <c r="D9" s="93">
        <v>467</v>
      </c>
      <c r="E9" s="93">
        <v>624</v>
      </c>
      <c r="F9" s="93">
        <v>41</v>
      </c>
      <c r="G9" s="93">
        <v>193</v>
      </c>
      <c r="H9" s="93">
        <v>237</v>
      </c>
      <c r="I9" s="129"/>
    </row>
    <row r="10" spans="1:9" s="69" customFormat="1" ht="18" customHeight="1">
      <c r="A10" s="560">
        <v>16</v>
      </c>
      <c r="B10" s="553"/>
      <c r="C10" s="112">
        <f>SUM(D10:H10)</f>
        <v>1560</v>
      </c>
      <c r="D10" s="93">
        <v>457</v>
      </c>
      <c r="E10" s="93">
        <v>599</v>
      </c>
      <c r="F10" s="93">
        <v>51</v>
      </c>
      <c r="G10" s="93">
        <v>210</v>
      </c>
      <c r="H10" s="93">
        <v>243</v>
      </c>
      <c r="I10" s="88"/>
    </row>
    <row r="11" spans="1:9" s="94" customFormat="1" ht="18" customHeight="1">
      <c r="A11" s="588">
        <v>17</v>
      </c>
      <c r="B11" s="589"/>
      <c r="C11" s="116">
        <f>SUM(D11:H11)</f>
        <v>1532</v>
      </c>
      <c r="D11" s="95">
        <v>440</v>
      </c>
      <c r="E11" s="95">
        <v>587</v>
      </c>
      <c r="F11" s="95">
        <v>58</v>
      </c>
      <c r="G11" s="95">
        <v>183</v>
      </c>
      <c r="H11" s="95">
        <v>264</v>
      </c>
      <c r="I11" s="129"/>
    </row>
    <row r="12" spans="1:8" s="3" customFormat="1" ht="3.75" customHeight="1">
      <c r="A12" s="584"/>
      <c r="B12" s="585"/>
      <c r="C12" s="140"/>
      <c r="D12" s="119"/>
      <c r="E12" s="119"/>
      <c r="F12" s="119"/>
      <c r="G12" s="119"/>
      <c r="H12" s="141"/>
    </row>
    <row r="13" spans="1:8" ht="3.75" customHeight="1">
      <c r="A13" s="132"/>
      <c r="B13" s="83"/>
      <c r="C13" s="83"/>
      <c r="D13" s="83"/>
      <c r="E13" s="83"/>
      <c r="F13" s="83"/>
      <c r="G13" s="83"/>
      <c r="H13" s="83"/>
    </row>
    <row r="14" ht="11.25">
      <c r="A14" s="123" t="s">
        <v>91</v>
      </c>
    </row>
  </sheetData>
  <mergeCells count="7">
    <mergeCell ref="A1:H1"/>
    <mergeCell ref="A12:B12"/>
    <mergeCell ref="A8:B8"/>
    <mergeCell ref="A9:B9"/>
    <mergeCell ref="A7:B7"/>
    <mergeCell ref="A10:B10"/>
    <mergeCell ref="A11:B11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93"/>
  <sheetViews>
    <sheetView workbookViewId="0" topLeftCell="A1">
      <selection activeCell="F11" sqref="F11"/>
    </sheetView>
  </sheetViews>
  <sheetFormatPr defaultColWidth="9.59765625" defaultRowHeight="13.5"/>
  <cols>
    <col min="1" max="1" width="4" style="69" customWidth="1"/>
    <col min="2" max="2" width="15.59765625" style="69" customWidth="1"/>
    <col min="3" max="3" width="3.796875" style="415" customWidth="1"/>
    <col min="4" max="13" width="9.59765625" style="69" customWidth="1"/>
    <col min="14" max="23" width="10.796875" style="69" customWidth="1"/>
    <col min="24" max="16384" width="9.19921875" style="69" customWidth="1"/>
  </cols>
  <sheetData>
    <row r="1" spans="3:13" s="75" customFormat="1" ht="18" customHeight="1">
      <c r="C1" s="414"/>
      <c r="D1" s="142"/>
      <c r="E1" s="142"/>
      <c r="F1" s="142"/>
      <c r="G1" s="142"/>
      <c r="H1" s="598" t="s">
        <v>443</v>
      </c>
      <c r="I1" s="598"/>
      <c r="J1" s="598"/>
      <c r="K1" s="598"/>
      <c r="L1" s="598"/>
      <c r="M1" s="598"/>
    </row>
    <row r="2" spans="4:7" ht="12" customHeight="1">
      <c r="D2" s="78"/>
      <c r="E2" s="78"/>
      <c r="F2" s="78"/>
      <c r="G2" s="78"/>
    </row>
    <row r="3" spans="2:13" ht="12.75" customHeight="1">
      <c r="B3" s="47"/>
      <c r="C3" s="47"/>
      <c r="D3" s="47"/>
      <c r="E3" s="47"/>
      <c r="F3" s="47"/>
      <c r="G3" s="47"/>
      <c r="H3" s="47"/>
      <c r="I3" s="47"/>
      <c r="J3" s="47"/>
      <c r="K3" s="79"/>
      <c r="L3" s="79"/>
      <c r="M3" s="79" t="s">
        <v>759</v>
      </c>
    </row>
    <row r="4" spans="1:23" ht="3.75" customHeight="1">
      <c r="A4" s="80"/>
      <c r="B4" s="80"/>
      <c r="C4" s="416"/>
      <c r="D4" s="80"/>
      <c r="E4" s="80"/>
      <c r="F4" s="80"/>
      <c r="G4" s="80"/>
      <c r="H4" s="80"/>
      <c r="I4" s="80"/>
      <c r="J4" s="80"/>
      <c r="K4" s="80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2:24" ht="13.5" customHeight="1">
      <c r="B5" s="105"/>
      <c r="C5" s="417" t="s">
        <v>39</v>
      </c>
      <c r="D5" s="554" t="s">
        <v>757</v>
      </c>
      <c r="E5" s="579"/>
      <c r="F5" s="579">
        <v>15</v>
      </c>
      <c r="G5" s="579"/>
      <c r="H5" s="579">
        <v>16</v>
      </c>
      <c r="I5" s="580"/>
      <c r="J5" s="580">
        <v>17</v>
      </c>
      <c r="K5" s="592"/>
      <c r="L5" s="590">
        <v>18</v>
      </c>
      <c r="M5" s="591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</row>
    <row r="6" spans="1:24" ht="13.5" customHeight="1">
      <c r="A6" s="143" t="s">
        <v>444</v>
      </c>
      <c r="B6" s="90"/>
      <c r="C6" s="418"/>
      <c r="D6" s="50" t="s">
        <v>415</v>
      </c>
      <c r="E6" s="51" t="s">
        <v>416</v>
      </c>
      <c r="F6" s="51" t="s">
        <v>415</v>
      </c>
      <c r="G6" s="51" t="s">
        <v>416</v>
      </c>
      <c r="H6" s="51" t="s">
        <v>415</v>
      </c>
      <c r="I6" s="87" t="s">
        <v>416</v>
      </c>
      <c r="J6" s="51" t="s">
        <v>415</v>
      </c>
      <c r="K6" s="87" t="s">
        <v>416</v>
      </c>
      <c r="L6" s="51" t="s">
        <v>415</v>
      </c>
      <c r="M6" s="87" t="s">
        <v>416</v>
      </c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</row>
    <row r="7" spans="2:24" ht="4.5" customHeight="1">
      <c r="B7" s="88"/>
      <c r="C7" s="419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</row>
    <row r="8" spans="1:24" s="94" customFormat="1" ht="22.5" customHeight="1">
      <c r="A8" s="593" t="s">
        <v>399</v>
      </c>
      <c r="B8" s="593"/>
      <c r="C8" s="420"/>
      <c r="D8" s="144">
        <f aca="true" t="shared" si="0" ref="D8:I8">SUM(D10:D17,D29,D39,D56,D63,D71,D84,D20)</f>
        <v>4878</v>
      </c>
      <c r="E8" s="144">
        <f t="shared" si="0"/>
        <v>4550</v>
      </c>
      <c r="F8" s="144">
        <f t="shared" si="0"/>
        <v>4970</v>
      </c>
      <c r="G8" s="144">
        <f t="shared" si="0"/>
        <v>4568</v>
      </c>
      <c r="H8" s="144">
        <f t="shared" si="0"/>
        <v>4892</v>
      </c>
      <c r="I8" s="144">
        <f t="shared" si="0"/>
        <v>4276</v>
      </c>
      <c r="J8" s="144">
        <f>SUM(J10:J18,J29,J39,J56,J63,J71,J84,J20)</f>
        <v>4993</v>
      </c>
      <c r="K8" s="144">
        <f>SUM(K10:K18,K29,K39,K56,K63,K71,K84,K20)</f>
        <v>4619</v>
      </c>
      <c r="L8" s="449" t="s">
        <v>762</v>
      </c>
      <c r="M8" s="449" t="s">
        <v>762</v>
      </c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</row>
    <row r="9" spans="1:7" s="423" customFormat="1" ht="21" customHeight="1">
      <c r="A9" s="421"/>
      <c r="B9" s="421"/>
      <c r="C9" s="422"/>
      <c r="D9" s="424"/>
      <c r="E9" s="424"/>
      <c r="F9" s="424"/>
      <c r="G9" s="424"/>
    </row>
    <row r="10" spans="1:13" ht="20.25" customHeight="1">
      <c r="A10" s="594" t="s">
        <v>445</v>
      </c>
      <c r="B10" s="595"/>
      <c r="C10" s="425"/>
      <c r="D10" s="147">
        <v>266</v>
      </c>
      <c r="E10" s="147">
        <v>182</v>
      </c>
      <c r="F10" s="147">
        <v>273</v>
      </c>
      <c r="G10" s="147">
        <v>171</v>
      </c>
      <c r="H10" s="69">
        <v>242</v>
      </c>
      <c r="I10" s="69">
        <v>150</v>
      </c>
      <c r="J10" s="69">
        <v>225</v>
      </c>
      <c r="K10" s="69">
        <v>178</v>
      </c>
      <c r="L10" s="79" t="s">
        <v>650</v>
      </c>
      <c r="M10" s="79" t="s">
        <v>650</v>
      </c>
    </row>
    <row r="11" spans="1:13" ht="20.25" customHeight="1">
      <c r="A11" s="596" t="s">
        <v>446</v>
      </c>
      <c r="B11" s="597"/>
      <c r="C11" s="425"/>
      <c r="D11" s="147">
        <v>192</v>
      </c>
      <c r="E11" s="147">
        <v>207</v>
      </c>
      <c r="F11" s="147">
        <v>206</v>
      </c>
      <c r="G11" s="147">
        <v>152</v>
      </c>
      <c r="H11" s="69">
        <v>203</v>
      </c>
      <c r="I11" s="69">
        <v>121</v>
      </c>
      <c r="J11" s="69">
        <v>215</v>
      </c>
      <c r="K11" s="69">
        <v>193</v>
      </c>
      <c r="L11" s="79" t="s">
        <v>650</v>
      </c>
      <c r="M11" s="79" t="s">
        <v>650</v>
      </c>
    </row>
    <row r="12" spans="1:13" ht="20.25" customHeight="1">
      <c r="A12" s="596" t="s">
        <v>447</v>
      </c>
      <c r="B12" s="597"/>
      <c r="C12" s="425"/>
      <c r="D12" s="147">
        <v>758</v>
      </c>
      <c r="E12" s="147">
        <v>955</v>
      </c>
      <c r="F12" s="147">
        <v>852</v>
      </c>
      <c r="G12" s="147">
        <v>888</v>
      </c>
      <c r="H12" s="69">
        <v>841</v>
      </c>
      <c r="I12" s="69">
        <v>940</v>
      </c>
      <c r="J12" s="69">
        <v>893</v>
      </c>
      <c r="K12" s="69">
        <v>969</v>
      </c>
      <c r="L12" s="79" t="s">
        <v>650</v>
      </c>
      <c r="M12" s="79" t="s">
        <v>650</v>
      </c>
    </row>
    <row r="13" spans="1:13" ht="20.25" customHeight="1">
      <c r="A13" s="596" t="s">
        <v>448</v>
      </c>
      <c r="B13" s="597"/>
      <c r="C13" s="425"/>
      <c r="D13" s="147">
        <v>332</v>
      </c>
      <c r="E13" s="147">
        <v>342</v>
      </c>
      <c r="F13" s="147">
        <v>339</v>
      </c>
      <c r="G13" s="147">
        <v>323</v>
      </c>
      <c r="H13" s="69">
        <v>326</v>
      </c>
      <c r="I13" s="69">
        <v>299</v>
      </c>
      <c r="J13" s="69">
        <v>347</v>
      </c>
      <c r="K13" s="69">
        <v>320</v>
      </c>
      <c r="L13" s="79" t="s">
        <v>650</v>
      </c>
      <c r="M13" s="79" t="s">
        <v>650</v>
      </c>
    </row>
    <row r="14" spans="1:13" ht="20.25" customHeight="1">
      <c r="A14" s="596" t="s">
        <v>449</v>
      </c>
      <c r="B14" s="597"/>
      <c r="C14" s="425"/>
      <c r="D14" s="147">
        <v>323</v>
      </c>
      <c r="E14" s="147">
        <v>224</v>
      </c>
      <c r="F14" s="147">
        <v>315</v>
      </c>
      <c r="G14" s="147">
        <v>199</v>
      </c>
      <c r="H14" s="69">
        <v>326</v>
      </c>
      <c r="I14" s="69">
        <v>226</v>
      </c>
      <c r="J14" s="69">
        <v>274</v>
      </c>
      <c r="K14" s="69">
        <v>181</v>
      </c>
      <c r="L14" s="79" t="s">
        <v>650</v>
      </c>
      <c r="M14" s="79" t="s">
        <v>650</v>
      </c>
    </row>
    <row r="15" spans="1:13" ht="20.25" customHeight="1">
      <c r="A15" s="596" t="s">
        <v>450</v>
      </c>
      <c r="B15" s="597"/>
      <c r="C15" s="427" t="s">
        <v>747</v>
      </c>
      <c r="D15" s="147">
        <v>375</v>
      </c>
      <c r="E15" s="147">
        <v>334</v>
      </c>
      <c r="F15" s="147">
        <v>424</v>
      </c>
      <c r="G15" s="147">
        <v>318</v>
      </c>
      <c r="H15" s="69">
        <v>348</v>
      </c>
      <c r="I15" s="69">
        <v>334</v>
      </c>
      <c r="J15" s="79" t="s">
        <v>758</v>
      </c>
      <c r="K15" s="79" t="s">
        <v>758</v>
      </c>
      <c r="L15" s="79" t="s">
        <v>650</v>
      </c>
      <c r="M15" s="79" t="s">
        <v>650</v>
      </c>
    </row>
    <row r="16" spans="1:13" ht="20.25" customHeight="1">
      <c r="A16" s="596" t="s">
        <v>451</v>
      </c>
      <c r="B16" s="597"/>
      <c r="C16" s="425"/>
      <c r="D16" s="147">
        <v>145</v>
      </c>
      <c r="E16" s="147">
        <v>109</v>
      </c>
      <c r="F16" s="147">
        <v>165</v>
      </c>
      <c r="G16" s="147">
        <v>167</v>
      </c>
      <c r="H16" s="69">
        <v>187</v>
      </c>
      <c r="I16" s="69">
        <v>139</v>
      </c>
      <c r="J16" s="69">
        <v>180</v>
      </c>
      <c r="K16" s="69">
        <v>135</v>
      </c>
      <c r="L16" s="79" t="s">
        <v>650</v>
      </c>
      <c r="M16" s="79" t="s">
        <v>650</v>
      </c>
    </row>
    <row r="17" spans="1:13" ht="20.25" customHeight="1">
      <c r="A17" s="596" t="s">
        <v>452</v>
      </c>
      <c r="B17" s="597"/>
      <c r="C17" s="425"/>
      <c r="D17" s="147">
        <v>153</v>
      </c>
      <c r="E17" s="147">
        <v>112</v>
      </c>
      <c r="F17" s="147">
        <v>136</v>
      </c>
      <c r="G17" s="147">
        <v>107</v>
      </c>
      <c r="H17" s="69">
        <v>119</v>
      </c>
      <c r="I17" s="69">
        <v>109</v>
      </c>
      <c r="J17" s="69">
        <v>139</v>
      </c>
      <c r="K17" s="69">
        <v>114</v>
      </c>
      <c r="L17" s="79" t="s">
        <v>650</v>
      </c>
      <c r="M17" s="79" t="s">
        <v>650</v>
      </c>
    </row>
    <row r="18" spans="1:13" ht="20.25" customHeight="1">
      <c r="A18" s="596" t="s">
        <v>726</v>
      </c>
      <c r="B18" s="597"/>
      <c r="C18" s="419" t="s">
        <v>805</v>
      </c>
      <c r="D18" s="203" t="s">
        <v>650</v>
      </c>
      <c r="E18" s="203" t="s">
        <v>650</v>
      </c>
      <c r="F18" s="203" t="s">
        <v>650</v>
      </c>
      <c r="G18" s="203" t="s">
        <v>650</v>
      </c>
      <c r="H18" s="203" t="s">
        <v>650</v>
      </c>
      <c r="I18" s="203" t="s">
        <v>650</v>
      </c>
      <c r="J18" s="69">
        <v>415</v>
      </c>
      <c r="K18" s="69">
        <v>350</v>
      </c>
      <c r="L18" s="79" t="s">
        <v>650</v>
      </c>
      <c r="M18" s="79" t="s">
        <v>650</v>
      </c>
    </row>
    <row r="19" spans="1:9" ht="21" customHeight="1">
      <c r="A19" s="146"/>
      <c r="B19" s="426"/>
      <c r="C19" s="425"/>
      <c r="D19" s="203"/>
      <c r="E19" s="203"/>
      <c r="F19" s="203"/>
      <c r="G19" s="203"/>
      <c r="H19" s="203"/>
      <c r="I19" s="203"/>
    </row>
    <row r="20" spans="1:13" s="94" customFormat="1" ht="19.5" customHeight="1">
      <c r="A20" s="593" t="s">
        <v>453</v>
      </c>
      <c r="B20" s="593"/>
      <c r="C20" s="420"/>
      <c r="D20" s="144">
        <f aca="true" t="shared" si="1" ref="D20:J20">SUM(D21:D27)</f>
        <v>155</v>
      </c>
      <c r="E20" s="144">
        <f t="shared" si="1"/>
        <v>178</v>
      </c>
      <c r="F20" s="144">
        <f t="shared" si="1"/>
        <v>158</v>
      </c>
      <c r="G20" s="144">
        <f t="shared" si="1"/>
        <v>140</v>
      </c>
      <c r="H20" s="144">
        <f t="shared" si="1"/>
        <v>154</v>
      </c>
      <c r="I20" s="144">
        <f t="shared" si="1"/>
        <v>129</v>
      </c>
      <c r="J20" s="144">
        <f t="shared" si="1"/>
        <v>149</v>
      </c>
      <c r="K20" s="144">
        <v>128</v>
      </c>
      <c r="L20" s="199" t="s">
        <v>650</v>
      </c>
      <c r="M20" s="199" t="s">
        <v>650</v>
      </c>
    </row>
    <row r="21" spans="1:13" ht="19.5" customHeight="1">
      <c r="A21" s="92"/>
      <c r="B21" s="146" t="s">
        <v>454</v>
      </c>
      <c r="C21" s="427"/>
      <c r="D21" s="147">
        <v>18</v>
      </c>
      <c r="E21" s="147">
        <v>18</v>
      </c>
      <c r="F21" s="147">
        <v>12</v>
      </c>
      <c r="G21" s="147">
        <v>12</v>
      </c>
      <c r="H21" s="69">
        <v>20</v>
      </c>
      <c r="I21" s="69">
        <v>7</v>
      </c>
      <c r="J21" s="69">
        <v>19</v>
      </c>
      <c r="K21" s="69">
        <v>18</v>
      </c>
      <c r="L21" s="203" t="s">
        <v>650</v>
      </c>
      <c r="M21" s="203" t="s">
        <v>650</v>
      </c>
    </row>
    <row r="22" spans="1:13" ht="19.5" customHeight="1">
      <c r="A22" s="92"/>
      <c r="B22" s="146" t="s">
        <v>455</v>
      </c>
      <c r="C22" s="427"/>
      <c r="D22" s="147">
        <v>25</v>
      </c>
      <c r="E22" s="147">
        <v>27</v>
      </c>
      <c r="F22" s="147">
        <v>44</v>
      </c>
      <c r="G22" s="147">
        <v>26</v>
      </c>
      <c r="H22" s="69">
        <v>33</v>
      </c>
      <c r="I22" s="69">
        <v>18</v>
      </c>
      <c r="J22" s="69">
        <v>24</v>
      </c>
      <c r="K22" s="69">
        <v>27</v>
      </c>
      <c r="L22" s="203" t="s">
        <v>650</v>
      </c>
      <c r="M22" s="203" t="s">
        <v>650</v>
      </c>
    </row>
    <row r="23" spans="1:13" ht="19.5" customHeight="1">
      <c r="A23" s="92"/>
      <c r="B23" s="146" t="s">
        <v>456</v>
      </c>
      <c r="C23" s="427"/>
      <c r="D23" s="147">
        <v>25</v>
      </c>
      <c r="E23" s="147">
        <v>40</v>
      </c>
      <c r="F23" s="147">
        <v>41</v>
      </c>
      <c r="G23" s="147">
        <v>29</v>
      </c>
      <c r="H23" s="69">
        <v>26</v>
      </c>
      <c r="I23" s="69">
        <v>39</v>
      </c>
      <c r="J23" s="69">
        <v>42</v>
      </c>
      <c r="K23" s="69">
        <v>17</v>
      </c>
      <c r="L23" s="203" t="s">
        <v>650</v>
      </c>
      <c r="M23" s="203" t="s">
        <v>650</v>
      </c>
    </row>
    <row r="24" spans="1:13" ht="19.5" customHeight="1">
      <c r="A24" s="92"/>
      <c r="B24" s="146" t="s">
        <v>457</v>
      </c>
      <c r="C24" s="427"/>
      <c r="D24" s="147">
        <v>20</v>
      </c>
      <c r="E24" s="147">
        <v>25</v>
      </c>
      <c r="F24" s="147">
        <v>29</v>
      </c>
      <c r="G24" s="147">
        <v>14</v>
      </c>
      <c r="H24" s="69">
        <v>23</v>
      </c>
      <c r="I24" s="69">
        <v>12</v>
      </c>
      <c r="J24" s="69">
        <v>23</v>
      </c>
      <c r="K24" s="69">
        <v>16</v>
      </c>
      <c r="L24" s="203" t="s">
        <v>650</v>
      </c>
      <c r="M24" s="203" t="s">
        <v>650</v>
      </c>
    </row>
    <row r="25" spans="1:13" ht="19.5" customHeight="1">
      <c r="A25" s="92"/>
      <c r="B25" s="146" t="s">
        <v>458</v>
      </c>
      <c r="C25" s="427"/>
      <c r="D25" s="147">
        <v>11</v>
      </c>
      <c r="E25" s="147">
        <v>14</v>
      </c>
      <c r="F25" s="147">
        <v>4</v>
      </c>
      <c r="G25" s="147">
        <v>3</v>
      </c>
      <c r="H25" s="69">
        <v>9</v>
      </c>
      <c r="I25" s="69">
        <v>7</v>
      </c>
      <c r="J25" s="69">
        <v>6</v>
      </c>
      <c r="K25" s="69">
        <v>10</v>
      </c>
      <c r="L25" s="203" t="s">
        <v>650</v>
      </c>
      <c r="M25" s="203" t="s">
        <v>650</v>
      </c>
    </row>
    <row r="26" spans="1:13" ht="19.5" customHeight="1">
      <c r="A26" s="92"/>
      <c r="B26" s="146" t="s">
        <v>459</v>
      </c>
      <c r="C26" s="427"/>
      <c r="D26" s="147">
        <v>13</v>
      </c>
      <c r="E26" s="147">
        <v>16</v>
      </c>
      <c r="F26" s="147">
        <v>7</v>
      </c>
      <c r="G26" s="147">
        <v>15</v>
      </c>
      <c r="H26" s="69">
        <v>18</v>
      </c>
      <c r="I26" s="69">
        <v>9</v>
      </c>
      <c r="J26" s="69">
        <v>9</v>
      </c>
      <c r="K26" s="69">
        <v>13</v>
      </c>
      <c r="L26" s="203" t="s">
        <v>650</v>
      </c>
      <c r="M26" s="203" t="s">
        <v>650</v>
      </c>
    </row>
    <row r="27" spans="1:13" ht="19.5" customHeight="1">
      <c r="A27" s="92"/>
      <c r="B27" s="146" t="s">
        <v>460</v>
      </c>
      <c r="C27" s="427"/>
      <c r="D27" s="147">
        <v>43</v>
      </c>
      <c r="E27" s="147">
        <v>38</v>
      </c>
      <c r="F27" s="147">
        <v>21</v>
      </c>
      <c r="G27" s="147">
        <v>41</v>
      </c>
      <c r="H27" s="69">
        <v>25</v>
      </c>
      <c r="I27" s="69">
        <v>37</v>
      </c>
      <c r="J27" s="69">
        <v>26</v>
      </c>
      <c r="K27" s="69">
        <v>27</v>
      </c>
      <c r="L27" s="203" t="s">
        <v>650</v>
      </c>
      <c r="M27" s="203" t="s">
        <v>650</v>
      </c>
    </row>
    <row r="28" spans="1:7" ht="19.5" customHeight="1">
      <c r="A28" s="92"/>
      <c r="B28" s="146"/>
      <c r="C28" s="427"/>
      <c r="D28" s="147"/>
      <c r="E28" s="147"/>
      <c r="F28" s="147"/>
      <c r="G28" s="147"/>
    </row>
    <row r="29" spans="1:13" s="94" customFormat="1" ht="19.5" customHeight="1">
      <c r="A29" s="593" t="s">
        <v>461</v>
      </c>
      <c r="B29" s="599"/>
      <c r="C29" s="428"/>
      <c r="D29" s="144">
        <f aca="true" t="shared" si="2" ref="D29:J29">SUM(D30:D37)</f>
        <v>533</v>
      </c>
      <c r="E29" s="144">
        <f t="shared" si="2"/>
        <v>708</v>
      </c>
      <c r="F29" s="144">
        <f t="shared" si="2"/>
        <v>514</v>
      </c>
      <c r="G29" s="144">
        <f t="shared" si="2"/>
        <v>724</v>
      </c>
      <c r="H29" s="144">
        <f t="shared" si="2"/>
        <v>549</v>
      </c>
      <c r="I29" s="144">
        <f t="shared" si="2"/>
        <v>597</v>
      </c>
      <c r="J29" s="144">
        <f t="shared" si="2"/>
        <v>508</v>
      </c>
      <c r="K29" s="144">
        <v>645</v>
      </c>
      <c r="L29" s="199" t="s">
        <v>806</v>
      </c>
      <c r="M29" s="199" t="s">
        <v>806</v>
      </c>
    </row>
    <row r="30" spans="1:13" ht="19.5" customHeight="1">
      <c r="A30" s="92"/>
      <c r="B30" s="146" t="s">
        <v>462</v>
      </c>
      <c r="C30" s="427"/>
      <c r="D30" s="147">
        <v>34</v>
      </c>
      <c r="E30" s="147">
        <v>40</v>
      </c>
      <c r="F30" s="147">
        <v>19</v>
      </c>
      <c r="G30" s="147">
        <v>42</v>
      </c>
      <c r="H30" s="69">
        <v>54</v>
      </c>
      <c r="I30" s="69">
        <v>45</v>
      </c>
      <c r="J30" s="69">
        <v>28</v>
      </c>
      <c r="K30" s="69">
        <v>20</v>
      </c>
      <c r="L30" s="203" t="s">
        <v>650</v>
      </c>
      <c r="M30" s="203" t="s">
        <v>650</v>
      </c>
    </row>
    <row r="31" spans="1:13" ht="19.5" customHeight="1">
      <c r="A31" s="92"/>
      <c r="B31" s="146" t="s">
        <v>463</v>
      </c>
      <c r="C31" s="427"/>
      <c r="D31" s="147">
        <v>44</v>
      </c>
      <c r="E31" s="147">
        <v>50</v>
      </c>
      <c r="F31" s="147">
        <v>49</v>
      </c>
      <c r="G31" s="147">
        <v>74</v>
      </c>
      <c r="H31" s="69">
        <v>47</v>
      </c>
      <c r="I31" s="69">
        <v>26</v>
      </c>
      <c r="J31" s="69">
        <v>46</v>
      </c>
      <c r="K31" s="69">
        <v>60</v>
      </c>
      <c r="L31" s="203" t="s">
        <v>650</v>
      </c>
      <c r="M31" s="203" t="s">
        <v>650</v>
      </c>
    </row>
    <row r="32" spans="1:13" ht="19.5" customHeight="1">
      <c r="A32" s="92"/>
      <c r="B32" s="146" t="s">
        <v>464</v>
      </c>
      <c r="C32" s="427"/>
      <c r="D32" s="147">
        <v>205</v>
      </c>
      <c r="E32" s="147">
        <v>198</v>
      </c>
      <c r="F32" s="147">
        <v>193</v>
      </c>
      <c r="G32" s="147">
        <v>217</v>
      </c>
      <c r="H32" s="69">
        <v>200</v>
      </c>
      <c r="I32" s="69">
        <v>211</v>
      </c>
      <c r="J32" s="69">
        <v>183</v>
      </c>
      <c r="K32" s="69">
        <v>211</v>
      </c>
      <c r="L32" s="203" t="s">
        <v>650</v>
      </c>
      <c r="M32" s="203" t="s">
        <v>650</v>
      </c>
    </row>
    <row r="33" spans="1:13" ht="19.5" customHeight="1">
      <c r="A33" s="92"/>
      <c r="B33" s="146" t="s">
        <v>465</v>
      </c>
      <c r="C33" s="427"/>
      <c r="D33" s="147">
        <v>152</v>
      </c>
      <c r="E33" s="147">
        <v>288</v>
      </c>
      <c r="F33" s="147">
        <v>149</v>
      </c>
      <c r="G33" s="147">
        <v>257</v>
      </c>
      <c r="H33" s="69">
        <v>152</v>
      </c>
      <c r="I33" s="69">
        <v>209</v>
      </c>
      <c r="J33" s="69">
        <v>158</v>
      </c>
      <c r="K33" s="69">
        <v>240</v>
      </c>
      <c r="L33" s="203" t="s">
        <v>650</v>
      </c>
      <c r="M33" s="203" t="s">
        <v>650</v>
      </c>
    </row>
    <row r="34" spans="1:13" ht="19.5" customHeight="1">
      <c r="A34" s="92"/>
      <c r="B34" s="146" t="s">
        <v>466</v>
      </c>
      <c r="C34" s="427"/>
      <c r="D34" s="147">
        <v>33</v>
      </c>
      <c r="E34" s="147">
        <v>42</v>
      </c>
      <c r="F34" s="147">
        <v>36</v>
      </c>
      <c r="G34" s="147">
        <v>38</v>
      </c>
      <c r="H34" s="69">
        <v>33</v>
      </c>
      <c r="I34" s="69">
        <v>37</v>
      </c>
      <c r="J34" s="69">
        <v>34</v>
      </c>
      <c r="K34" s="69">
        <v>33</v>
      </c>
      <c r="L34" s="203" t="s">
        <v>650</v>
      </c>
      <c r="M34" s="203" t="s">
        <v>650</v>
      </c>
    </row>
    <row r="35" spans="1:13" ht="19.5" customHeight="1">
      <c r="A35" s="92"/>
      <c r="B35" s="146" t="s">
        <v>467</v>
      </c>
      <c r="C35" s="427"/>
      <c r="D35" s="147">
        <v>27</v>
      </c>
      <c r="E35" s="147">
        <v>38</v>
      </c>
      <c r="F35" s="147">
        <v>31</v>
      </c>
      <c r="G35" s="147">
        <v>60</v>
      </c>
      <c r="H35" s="69">
        <v>18</v>
      </c>
      <c r="I35" s="69">
        <v>39</v>
      </c>
      <c r="J35" s="69">
        <v>24</v>
      </c>
      <c r="K35" s="69">
        <v>27</v>
      </c>
      <c r="L35" s="203" t="s">
        <v>650</v>
      </c>
      <c r="M35" s="203" t="s">
        <v>650</v>
      </c>
    </row>
    <row r="36" spans="1:13" ht="19.5" customHeight="1">
      <c r="A36" s="92"/>
      <c r="B36" s="146" t="s">
        <v>468</v>
      </c>
      <c r="C36" s="427"/>
      <c r="D36" s="147">
        <v>12</v>
      </c>
      <c r="E36" s="147">
        <v>39</v>
      </c>
      <c r="F36" s="147">
        <v>18</v>
      </c>
      <c r="G36" s="147">
        <v>21</v>
      </c>
      <c r="H36" s="69">
        <v>19</v>
      </c>
      <c r="I36" s="69">
        <v>15</v>
      </c>
      <c r="J36" s="69">
        <v>17</v>
      </c>
      <c r="K36" s="69">
        <v>35</v>
      </c>
      <c r="L36" s="203" t="s">
        <v>650</v>
      </c>
      <c r="M36" s="203" t="s">
        <v>650</v>
      </c>
    </row>
    <row r="37" spans="1:13" ht="19.5" customHeight="1">
      <c r="A37" s="92"/>
      <c r="B37" s="146" t="s">
        <v>469</v>
      </c>
      <c r="C37" s="427"/>
      <c r="D37" s="147">
        <v>26</v>
      </c>
      <c r="E37" s="147">
        <v>13</v>
      </c>
      <c r="F37" s="147">
        <v>19</v>
      </c>
      <c r="G37" s="147">
        <v>15</v>
      </c>
      <c r="H37" s="69">
        <v>26</v>
      </c>
      <c r="I37" s="69">
        <v>15</v>
      </c>
      <c r="J37" s="69">
        <v>18</v>
      </c>
      <c r="K37" s="69">
        <v>19</v>
      </c>
      <c r="L37" s="203" t="s">
        <v>650</v>
      </c>
      <c r="M37" s="203" t="s">
        <v>650</v>
      </c>
    </row>
    <row r="38" spans="1:7" ht="19.5" customHeight="1">
      <c r="A38" s="92"/>
      <c r="B38" s="146"/>
      <c r="C38" s="427"/>
      <c r="D38" s="147"/>
      <c r="E38" s="147"/>
      <c r="F38" s="147"/>
      <c r="G38" s="147"/>
    </row>
    <row r="39" spans="1:13" s="94" customFormat="1" ht="19.5" customHeight="1">
      <c r="A39" s="593" t="s">
        <v>470</v>
      </c>
      <c r="B39" s="599"/>
      <c r="C39" s="428"/>
      <c r="D39" s="144">
        <f aca="true" t="shared" si="3" ref="D39:J39">SUM(D40:D41)</f>
        <v>155</v>
      </c>
      <c r="E39" s="144">
        <f t="shared" si="3"/>
        <v>107</v>
      </c>
      <c r="F39" s="144">
        <f t="shared" si="3"/>
        <v>150</v>
      </c>
      <c r="G39" s="144">
        <f t="shared" si="3"/>
        <v>101</v>
      </c>
      <c r="H39" s="144">
        <f t="shared" si="3"/>
        <v>173</v>
      </c>
      <c r="I39" s="144">
        <f t="shared" si="3"/>
        <v>124</v>
      </c>
      <c r="J39" s="144">
        <f t="shared" si="3"/>
        <v>178</v>
      </c>
      <c r="K39" s="144">
        <v>105</v>
      </c>
      <c r="L39" s="199" t="s">
        <v>650</v>
      </c>
      <c r="M39" s="199" t="s">
        <v>650</v>
      </c>
    </row>
    <row r="40" spans="1:13" ht="19.5" customHeight="1">
      <c r="A40" s="92"/>
      <c r="B40" s="146" t="s">
        <v>471</v>
      </c>
      <c r="C40" s="427"/>
      <c r="D40" s="147">
        <v>72</v>
      </c>
      <c r="E40" s="147">
        <v>56</v>
      </c>
      <c r="F40" s="147">
        <v>74</v>
      </c>
      <c r="G40" s="147">
        <v>49</v>
      </c>
      <c r="H40" s="69">
        <v>72</v>
      </c>
      <c r="I40" s="69">
        <v>66</v>
      </c>
      <c r="J40" s="69">
        <v>117</v>
      </c>
      <c r="K40" s="69">
        <v>57</v>
      </c>
      <c r="L40" s="203" t="s">
        <v>807</v>
      </c>
      <c r="M40" s="203" t="s">
        <v>807</v>
      </c>
    </row>
    <row r="41" spans="1:13" ht="19.5" customHeight="1">
      <c r="A41" s="92"/>
      <c r="B41" s="146" t="s">
        <v>472</v>
      </c>
      <c r="C41" s="427"/>
      <c r="D41" s="147">
        <v>83</v>
      </c>
      <c r="E41" s="147">
        <v>51</v>
      </c>
      <c r="F41" s="147">
        <v>76</v>
      </c>
      <c r="G41" s="147">
        <v>52</v>
      </c>
      <c r="H41" s="69">
        <v>101</v>
      </c>
      <c r="I41" s="69">
        <v>58</v>
      </c>
      <c r="J41" s="69">
        <v>61</v>
      </c>
      <c r="K41" s="69">
        <v>48</v>
      </c>
      <c r="L41" s="203" t="s">
        <v>807</v>
      </c>
      <c r="M41" s="203" t="s">
        <v>807</v>
      </c>
    </row>
    <row r="42" spans="2:8" ht="3.75" customHeight="1">
      <c r="B42" s="88"/>
      <c r="C42" s="429"/>
      <c r="H42" s="69" t="s">
        <v>736</v>
      </c>
    </row>
    <row r="43" spans="1:13" ht="3.75" customHeight="1">
      <c r="A43" s="83"/>
      <c r="B43" s="83"/>
      <c r="C43" s="430"/>
      <c r="D43" s="83"/>
      <c r="E43" s="83"/>
      <c r="F43" s="83"/>
      <c r="G43" s="83"/>
      <c r="H43" s="83"/>
      <c r="I43" s="83"/>
      <c r="J43" s="83"/>
      <c r="K43" s="83"/>
      <c r="L43" s="83"/>
      <c r="M43" s="83"/>
    </row>
    <row r="44" spans="1:11" ht="11.25" customHeight="1">
      <c r="A44" s="8" t="s">
        <v>503</v>
      </c>
      <c r="B44" s="88"/>
      <c r="C44" s="431"/>
      <c r="D44" s="88"/>
      <c r="E44" s="88"/>
      <c r="F44" s="88"/>
      <c r="G44" s="88"/>
      <c r="H44" s="88"/>
      <c r="I44" s="88"/>
      <c r="J44" s="88"/>
      <c r="K44" s="88"/>
    </row>
    <row r="45" spans="1:11" ht="11.25" customHeight="1">
      <c r="A45" s="34" t="s">
        <v>737</v>
      </c>
      <c r="B45" s="88"/>
      <c r="C45" s="431"/>
      <c r="D45" s="88"/>
      <c r="E45" s="88"/>
      <c r="F45" s="88"/>
      <c r="G45" s="88"/>
      <c r="H45" s="88"/>
      <c r="I45" s="88"/>
      <c r="J45" s="88"/>
      <c r="K45" s="88"/>
    </row>
    <row r="46" spans="1:11" ht="11.25" customHeight="1">
      <c r="A46" s="34" t="s">
        <v>738</v>
      </c>
      <c r="B46" s="88"/>
      <c r="C46" s="431"/>
      <c r="D46" s="88"/>
      <c r="E46" s="88"/>
      <c r="F46" s="88"/>
      <c r="G46" s="88"/>
      <c r="H46" s="88"/>
      <c r="I46" s="88"/>
      <c r="J46" s="88"/>
      <c r="K46" s="88"/>
    </row>
    <row r="47" spans="1:11" ht="11.25" customHeight="1">
      <c r="A47" s="34" t="s">
        <v>739</v>
      </c>
      <c r="B47" s="88"/>
      <c r="C47" s="431"/>
      <c r="D47" s="88"/>
      <c r="E47" s="88"/>
      <c r="F47" s="88"/>
      <c r="G47" s="88"/>
      <c r="H47" s="88"/>
      <c r="I47" s="88"/>
      <c r="J47" s="88"/>
      <c r="K47" s="88"/>
    </row>
    <row r="48" spans="1:11" ht="11.25" customHeight="1">
      <c r="A48" s="34" t="s">
        <v>783</v>
      </c>
      <c r="B48" s="88"/>
      <c r="C48" s="431"/>
      <c r="D48" s="88"/>
      <c r="E48" s="88"/>
      <c r="F48" s="88"/>
      <c r="G48" s="88"/>
      <c r="H48" s="88"/>
      <c r="I48" s="88"/>
      <c r="J48" s="88"/>
      <c r="K48" s="88"/>
    </row>
    <row r="49" spans="1:11" s="75" customFormat="1" ht="18" customHeight="1">
      <c r="A49" s="149" t="s">
        <v>748</v>
      </c>
      <c r="C49" s="414"/>
      <c r="D49" s="142"/>
      <c r="E49" s="142"/>
      <c r="F49" s="142"/>
      <c r="G49" s="142"/>
      <c r="I49" s="77"/>
      <c r="J49" s="77"/>
      <c r="K49" s="77"/>
    </row>
    <row r="50" spans="4:7" ht="12" customHeight="1">
      <c r="D50" s="78"/>
      <c r="E50" s="78"/>
      <c r="F50" s="78"/>
      <c r="G50" s="78"/>
    </row>
    <row r="51" spans="1:11" ht="12.75" customHeight="1">
      <c r="A51" s="432" t="s">
        <v>740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</row>
    <row r="52" spans="1:23" ht="3.75" customHeight="1">
      <c r="A52" s="80"/>
      <c r="B52" s="80"/>
      <c r="C52" s="416"/>
      <c r="D52" s="80"/>
      <c r="E52" s="80"/>
      <c r="F52" s="80"/>
      <c r="G52" s="80"/>
      <c r="H52" s="80"/>
      <c r="I52" s="80"/>
      <c r="J52" s="80"/>
      <c r="K52" s="80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</row>
    <row r="53" spans="2:24" ht="13.5" customHeight="1">
      <c r="B53" s="105"/>
      <c r="C53" s="417" t="s">
        <v>39</v>
      </c>
      <c r="D53" s="581">
        <v>14</v>
      </c>
      <c r="E53" s="579"/>
      <c r="F53" s="579">
        <v>15</v>
      </c>
      <c r="G53" s="579"/>
      <c r="H53" s="579">
        <v>16</v>
      </c>
      <c r="I53" s="580"/>
      <c r="J53" s="580">
        <v>17</v>
      </c>
      <c r="K53" s="592"/>
      <c r="L53" s="590">
        <v>18</v>
      </c>
      <c r="M53" s="591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</row>
    <row r="54" spans="1:24" ht="13.5" customHeight="1">
      <c r="A54" s="143" t="s">
        <v>444</v>
      </c>
      <c r="B54" s="90"/>
      <c r="C54" s="418"/>
      <c r="D54" s="50" t="s">
        <v>415</v>
      </c>
      <c r="E54" s="51" t="s">
        <v>416</v>
      </c>
      <c r="F54" s="51" t="s">
        <v>415</v>
      </c>
      <c r="G54" s="51" t="s">
        <v>416</v>
      </c>
      <c r="H54" s="51" t="s">
        <v>415</v>
      </c>
      <c r="I54" s="87" t="s">
        <v>416</v>
      </c>
      <c r="J54" s="51" t="s">
        <v>415</v>
      </c>
      <c r="K54" s="87" t="s">
        <v>416</v>
      </c>
      <c r="L54" s="51" t="s">
        <v>415</v>
      </c>
      <c r="M54" s="87" t="s">
        <v>416</v>
      </c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</row>
    <row r="55" spans="2:24" ht="4.5" customHeight="1">
      <c r="B55" s="88"/>
      <c r="C55" s="419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</row>
    <row r="56" spans="1:13" s="94" customFormat="1" ht="19.5" customHeight="1">
      <c r="A56" s="593" t="s">
        <v>473</v>
      </c>
      <c r="B56" s="599"/>
      <c r="C56" s="428"/>
      <c r="D56" s="144">
        <f aca="true" t="shared" si="4" ref="D56:J56">SUM(D57:D61)</f>
        <v>143</v>
      </c>
      <c r="E56" s="144">
        <f t="shared" si="4"/>
        <v>110</v>
      </c>
      <c r="F56" s="144">
        <f t="shared" si="4"/>
        <v>140</v>
      </c>
      <c r="G56" s="144">
        <f t="shared" si="4"/>
        <v>99</v>
      </c>
      <c r="H56" s="144">
        <f t="shared" si="4"/>
        <v>142</v>
      </c>
      <c r="I56" s="144">
        <f t="shared" si="4"/>
        <v>127</v>
      </c>
      <c r="J56" s="144">
        <f t="shared" si="4"/>
        <v>41</v>
      </c>
      <c r="K56" s="144">
        <v>23</v>
      </c>
      <c r="L56" s="199" t="s">
        <v>650</v>
      </c>
      <c r="M56" s="199" t="s">
        <v>650</v>
      </c>
    </row>
    <row r="57" spans="1:13" ht="19.5" customHeight="1">
      <c r="A57" s="92"/>
      <c r="B57" s="146" t="s">
        <v>474</v>
      </c>
      <c r="C57" s="427" t="s">
        <v>747</v>
      </c>
      <c r="D57" s="147">
        <v>23</v>
      </c>
      <c r="E57" s="147">
        <v>21</v>
      </c>
      <c r="F57" s="147">
        <v>19</v>
      </c>
      <c r="G57" s="147">
        <v>30</v>
      </c>
      <c r="H57" s="69">
        <v>33</v>
      </c>
      <c r="I57" s="69">
        <v>44</v>
      </c>
      <c r="J57" s="79" t="s">
        <v>758</v>
      </c>
      <c r="K57" s="79" t="s">
        <v>758</v>
      </c>
      <c r="L57" s="203" t="s">
        <v>808</v>
      </c>
      <c r="M57" s="203" t="s">
        <v>808</v>
      </c>
    </row>
    <row r="58" spans="1:13" ht="19.5" customHeight="1">
      <c r="A58" s="92"/>
      <c r="B58" s="146" t="s">
        <v>475</v>
      </c>
      <c r="C58" s="427" t="s">
        <v>747</v>
      </c>
      <c r="D58" s="147">
        <v>35</v>
      </c>
      <c r="E58" s="147">
        <v>19</v>
      </c>
      <c r="F58" s="147">
        <v>23</v>
      </c>
      <c r="G58" s="147">
        <v>21</v>
      </c>
      <c r="H58" s="69">
        <v>27</v>
      </c>
      <c r="I58" s="69">
        <v>10</v>
      </c>
      <c r="J58" s="79" t="s">
        <v>758</v>
      </c>
      <c r="K58" s="79" t="s">
        <v>758</v>
      </c>
      <c r="L58" s="203" t="s">
        <v>808</v>
      </c>
      <c r="M58" s="203" t="s">
        <v>808</v>
      </c>
    </row>
    <row r="59" spans="1:13" ht="19.5" customHeight="1">
      <c r="A59" s="92"/>
      <c r="B59" s="146" t="s">
        <v>476</v>
      </c>
      <c r="C59" s="427"/>
      <c r="D59" s="147">
        <v>59</v>
      </c>
      <c r="E59" s="147">
        <v>40</v>
      </c>
      <c r="F59" s="147">
        <v>69</v>
      </c>
      <c r="G59" s="147">
        <v>30</v>
      </c>
      <c r="H59" s="69">
        <v>49</v>
      </c>
      <c r="I59" s="69">
        <v>49</v>
      </c>
      <c r="J59" s="69">
        <v>35</v>
      </c>
      <c r="K59" s="69">
        <v>18</v>
      </c>
      <c r="L59" s="203" t="s">
        <v>808</v>
      </c>
      <c r="M59" s="203" t="s">
        <v>808</v>
      </c>
    </row>
    <row r="60" spans="1:13" ht="19.5" customHeight="1">
      <c r="A60" s="92"/>
      <c r="B60" s="146" t="s">
        <v>477</v>
      </c>
      <c r="C60" s="427"/>
      <c r="D60" s="147">
        <v>10</v>
      </c>
      <c r="E60" s="147">
        <v>11</v>
      </c>
      <c r="F60" s="147">
        <v>13</v>
      </c>
      <c r="G60" s="147">
        <v>3</v>
      </c>
      <c r="H60" s="69">
        <v>11</v>
      </c>
      <c r="I60" s="69">
        <v>7</v>
      </c>
      <c r="J60" s="69">
        <v>6</v>
      </c>
      <c r="K60" s="69">
        <v>5</v>
      </c>
      <c r="L60" s="203" t="s">
        <v>808</v>
      </c>
      <c r="M60" s="203" t="s">
        <v>808</v>
      </c>
    </row>
    <row r="61" spans="1:13" ht="19.5" customHeight="1">
      <c r="A61" s="92"/>
      <c r="B61" s="146" t="s">
        <v>478</v>
      </c>
      <c r="C61" s="427" t="s">
        <v>747</v>
      </c>
      <c r="D61" s="147">
        <v>16</v>
      </c>
      <c r="E61" s="147">
        <v>19</v>
      </c>
      <c r="F61" s="147">
        <v>16</v>
      </c>
      <c r="G61" s="147">
        <v>15</v>
      </c>
      <c r="H61" s="69">
        <v>22</v>
      </c>
      <c r="I61" s="69">
        <v>17</v>
      </c>
      <c r="J61" s="79" t="s">
        <v>758</v>
      </c>
      <c r="K61" s="79" t="s">
        <v>758</v>
      </c>
      <c r="L61" s="203" t="s">
        <v>808</v>
      </c>
      <c r="M61" s="203" t="s">
        <v>808</v>
      </c>
    </row>
    <row r="62" spans="1:11" ht="19.5" customHeight="1">
      <c r="A62" s="92"/>
      <c r="B62" s="146"/>
      <c r="C62" s="427"/>
      <c r="D62" s="147"/>
      <c r="E62" s="147"/>
      <c r="F62" s="147"/>
      <c r="G62" s="147"/>
      <c r="J62" s="79"/>
      <c r="K62" s="79"/>
    </row>
    <row r="63" spans="1:24" ht="19.5" customHeight="1">
      <c r="A63" s="593" t="s">
        <v>479</v>
      </c>
      <c r="B63" s="599"/>
      <c r="C63" s="428"/>
      <c r="D63" s="144">
        <f aca="true" t="shared" si="5" ref="D63:I63">SUM(D65:D69)</f>
        <v>479</v>
      </c>
      <c r="E63" s="144">
        <f t="shared" si="5"/>
        <v>322</v>
      </c>
      <c r="F63" s="144">
        <f t="shared" si="5"/>
        <v>469</v>
      </c>
      <c r="G63" s="144">
        <f t="shared" si="5"/>
        <v>466</v>
      </c>
      <c r="H63" s="144">
        <f t="shared" si="5"/>
        <v>482</v>
      </c>
      <c r="I63" s="144">
        <f t="shared" si="5"/>
        <v>367</v>
      </c>
      <c r="J63" s="144">
        <v>744</v>
      </c>
      <c r="K63" s="144">
        <v>686</v>
      </c>
      <c r="L63" s="199" t="s">
        <v>650</v>
      </c>
      <c r="M63" s="199" t="s">
        <v>650</v>
      </c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</row>
    <row r="64" spans="1:24" ht="19.5" customHeight="1">
      <c r="A64" s="92"/>
      <c r="B64" s="146" t="s">
        <v>481</v>
      </c>
      <c r="C64" s="427"/>
      <c r="D64" s="147">
        <v>235</v>
      </c>
      <c r="E64" s="147">
        <v>388</v>
      </c>
      <c r="F64" s="147">
        <v>244</v>
      </c>
      <c r="G64" s="147">
        <v>352</v>
      </c>
      <c r="H64" s="69">
        <v>256</v>
      </c>
      <c r="I64" s="69">
        <v>347</v>
      </c>
      <c r="J64" s="69">
        <v>213</v>
      </c>
      <c r="K64" s="69">
        <v>271</v>
      </c>
      <c r="L64" s="203" t="s">
        <v>650</v>
      </c>
      <c r="M64" s="203" t="s">
        <v>650</v>
      </c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</row>
    <row r="65" spans="1:24" ht="19.5" customHeight="1">
      <c r="A65" s="92"/>
      <c r="B65" s="146" t="s">
        <v>728</v>
      </c>
      <c r="C65" s="427"/>
      <c r="D65" s="147">
        <v>368</v>
      </c>
      <c r="E65" s="147">
        <v>264</v>
      </c>
      <c r="F65" s="147">
        <v>378</v>
      </c>
      <c r="G65" s="147">
        <v>384</v>
      </c>
      <c r="H65" s="69">
        <v>389</v>
      </c>
      <c r="I65" s="69">
        <v>318</v>
      </c>
      <c r="J65" s="69">
        <v>442</v>
      </c>
      <c r="K65" s="69">
        <v>369</v>
      </c>
      <c r="L65" s="203" t="s">
        <v>650</v>
      </c>
      <c r="M65" s="203" t="s">
        <v>650</v>
      </c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</row>
    <row r="66" spans="1:24" ht="19.5" customHeight="1">
      <c r="A66" s="92"/>
      <c r="B66" s="146" t="s">
        <v>727</v>
      </c>
      <c r="C66" s="427" t="s">
        <v>741</v>
      </c>
      <c r="D66" s="203" t="s">
        <v>732</v>
      </c>
      <c r="E66" s="203" t="s">
        <v>732</v>
      </c>
      <c r="F66" s="203" t="s">
        <v>732</v>
      </c>
      <c r="G66" s="203" t="s">
        <v>732</v>
      </c>
      <c r="H66" s="203" t="s">
        <v>732</v>
      </c>
      <c r="I66" s="203" t="s">
        <v>732</v>
      </c>
      <c r="J66" s="69">
        <v>89</v>
      </c>
      <c r="K66" s="69">
        <v>46</v>
      </c>
      <c r="L66" s="203" t="s">
        <v>650</v>
      </c>
      <c r="M66" s="203" t="s">
        <v>650</v>
      </c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</row>
    <row r="67" spans="1:24" ht="19.5" customHeight="1">
      <c r="A67" s="92"/>
      <c r="B67" s="146" t="s">
        <v>480</v>
      </c>
      <c r="C67" s="427" t="s">
        <v>742</v>
      </c>
      <c r="D67" s="147">
        <v>14</v>
      </c>
      <c r="E67" s="147">
        <v>16</v>
      </c>
      <c r="F67" s="147">
        <v>12</v>
      </c>
      <c r="G67" s="147">
        <v>21</v>
      </c>
      <c r="H67" s="69">
        <v>28</v>
      </c>
      <c r="I67" s="69">
        <v>13</v>
      </c>
      <c r="J67" s="79" t="s">
        <v>758</v>
      </c>
      <c r="K67" s="79" t="s">
        <v>758</v>
      </c>
      <c r="L67" s="203" t="s">
        <v>650</v>
      </c>
      <c r="M67" s="203" t="s">
        <v>650</v>
      </c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</row>
    <row r="68" spans="1:24" ht="19.5" customHeight="1">
      <c r="A68" s="92"/>
      <c r="B68" s="146" t="s">
        <v>482</v>
      </c>
      <c r="C68" s="427" t="s">
        <v>747</v>
      </c>
      <c r="D68" s="147">
        <v>34</v>
      </c>
      <c r="E68" s="147">
        <v>21</v>
      </c>
      <c r="F68" s="147">
        <v>37</v>
      </c>
      <c r="G68" s="147">
        <v>28</v>
      </c>
      <c r="H68" s="69">
        <v>22</v>
      </c>
      <c r="I68" s="69">
        <v>10</v>
      </c>
      <c r="J68" s="79" t="s">
        <v>758</v>
      </c>
      <c r="K68" s="79" t="s">
        <v>758</v>
      </c>
      <c r="L68" s="203" t="s">
        <v>650</v>
      </c>
      <c r="M68" s="203" t="s">
        <v>650</v>
      </c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</row>
    <row r="69" spans="1:24" ht="19.5" customHeight="1">
      <c r="A69" s="92"/>
      <c r="B69" s="146" t="s">
        <v>483</v>
      </c>
      <c r="C69" s="427" t="s">
        <v>743</v>
      </c>
      <c r="D69" s="147">
        <v>63</v>
      </c>
      <c r="E69" s="147">
        <v>21</v>
      </c>
      <c r="F69" s="147">
        <v>42</v>
      </c>
      <c r="G69" s="147">
        <v>33</v>
      </c>
      <c r="H69" s="69">
        <v>43</v>
      </c>
      <c r="I69" s="69">
        <v>26</v>
      </c>
      <c r="J69" s="79" t="s">
        <v>758</v>
      </c>
      <c r="K69" s="79" t="s">
        <v>758</v>
      </c>
      <c r="L69" s="203" t="s">
        <v>650</v>
      </c>
      <c r="M69" s="203" t="s">
        <v>650</v>
      </c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</row>
    <row r="70" spans="1:24" ht="19.5" customHeight="1">
      <c r="A70" s="92"/>
      <c r="B70" s="146"/>
      <c r="C70" s="427"/>
      <c r="D70" s="147"/>
      <c r="E70" s="147"/>
      <c r="F70" s="147"/>
      <c r="G70" s="147"/>
      <c r="J70" s="79"/>
      <c r="K70" s="79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</row>
    <row r="71" spans="1:13" s="94" customFormat="1" ht="19.5" customHeight="1">
      <c r="A71" s="593" t="s">
        <v>484</v>
      </c>
      <c r="B71" s="599"/>
      <c r="C71" s="428"/>
      <c r="D71" s="144">
        <f aca="true" t="shared" si="6" ref="D71:I71">SUM(D72:D82)</f>
        <v>677</v>
      </c>
      <c r="E71" s="144">
        <f t="shared" si="6"/>
        <v>543</v>
      </c>
      <c r="F71" s="144">
        <f t="shared" si="6"/>
        <v>624</v>
      </c>
      <c r="G71" s="144">
        <f t="shared" si="6"/>
        <v>543</v>
      </c>
      <c r="H71" s="144">
        <f t="shared" si="6"/>
        <v>603</v>
      </c>
      <c r="I71" s="144">
        <f t="shared" si="6"/>
        <v>458</v>
      </c>
      <c r="J71" s="144">
        <v>554</v>
      </c>
      <c r="K71" s="144">
        <v>476</v>
      </c>
      <c r="L71" s="199" t="s">
        <v>650</v>
      </c>
      <c r="M71" s="199" t="s">
        <v>650</v>
      </c>
    </row>
    <row r="72" spans="1:13" ht="19.5" customHeight="1">
      <c r="A72" s="92"/>
      <c r="B72" s="146" t="s">
        <v>485</v>
      </c>
      <c r="C72" s="427"/>
      <c r="D72" s="147">
        <v>58</v>
      </c>
      <c r="E72" s="147">
        <v>57</v>
      </c>
      <c r="F72" s="147">
        <v>71</v>
      </c>
      <c r="G72" s="147">
        <v>62</v>
      </c>
      <c r="H72" s="69">
        <v>65</v>
      </c>
      <c r="I72" s="69">
        <v>48</v>
      </c>
      <c r="J72" s="69">
        <v>65</v>
      </c>
      <c r="K72" s="69">
        <v>36</v>
      </c>
      <c r="L72" s="203" t="s">
        <v>808</v>
      </c>
      <c r="M72" s="203" t="s">
        <v>808</v>
      </c>
    </row>
    <row r="73" spans="1:13" ht="19.5" customHeight="1">
      <c r="A73" s="92"/>
      <c r="B73" s="146" t="s">
        <v>486</v>
      </c>
      <c r="C73" s="427"/>
      <c r="D73" s="147">
        <v>188</v>
      </c>
      <c r="E73" s="147">
        <v>128</v>
      </c>
      <c r="F73" s="147">
        <v>143</v>
      </c>
      <c r="G73" s="147">
        <v>147</v>
      </c>
      <c r="H73" s="69">
        <v>135</v>
      </c>
      <c r="I73" s="69">
        <v>110</v>
      </c>
      <c r="J73" s="69">
        <v>159</v>
      </c>
      <c r="K73" s="69">
        <v>128</v>
      </c>
      <c r="L73" s="203" t="s">
        <v>808</v>
      </c>
      <c r="M73" s="203" t="s">
        <v>808</v>
      </c>
    </row>
    <row r="74" spans="1:13" ht="19.5" customHeight="1">
      <c r="A74" s="92"/>
      <c r="B74" s="146" t="s">
        <v>487</v>
      </c>
      <c r="C74" s="427"/>
      <c r="D74" s="147">
        <v>37</v>
      </c>
      <c r="E74" s="147">
        <v>46</v>
      </c>
      <c r="F74" s="147">
        <v>59</v>
      </c>
      <c r="G74" s="147">
        <v>40</v>
      </c>
      <c r="H74" s="69">
        <v>47</v>
      </c>
      <c r="I74" s="69">
        <v>29</v>
      </c>
      <c r="J74" s="69">
        <v>42</v>
      </c>
      <c r="K74" s="69">
        <v>36</v>
      </c>
      <c r="L74" s="203" t="s">
        <v>808</v>
      </c>
      <c r="M74" s="203" t="s">
        <v>808</v>
      </c>
    </row>
    <row r="75" spans="1:13" ht="19.5" customHeight="1">
      <c r="A75" s="92"/>
      <c r="B75" s="146" t="s">
        <v>488</v>
      </c>
      <c r="C75" s="427"/>
      <c r="D75" s="147">
        <v>159</v>
      </c>
      <c r="E75" s="147">
        <v>133</v>
      </c>
      <c r="F75" s="147">
        <v>137</v>
      </c>
      <c r="G75" s="147">
        <v>138</v>
      </c>
      <c r="H75" s="69">
        <v>150</v>
      </c>
      <c r="I75" s="69">
        <v>128</v>
      </c>
      <c r="J75" s="69">
        <v>134</v>
      </c>
      <c r="K75" s="69">
        <v>122</v>
      </c>
      <c r="L75" s="203" t="s">
        <v>808</v>
      </c>
      <c r="M75" s="203" t="s">
        <v>808</v>
      </c>
    </row>
    <row r="76" spans="1:13" ht="19.5" customHeight="1">
      <c r="A76" s="92"/>
      <c r="B76" s="146" t="s">
        <v>489</v>
      </c>
      <c r="C76" s="427"/>
      <c r="D76" s="147">
        <v>48</v>
      </c>
      <c r="E76" s="147">
        <v>28</v>
      </c>
      <c r="F76" s="147">
        <v>48</v>
      </c>
      <c r="G76" s="147">
        <v>31</v>
      </c>
      <c r="H76" s="69">
        <v>50</v>
      </c>
      <c r="I76" s="69">
        <v>24</v>
      </c>
      <c r="J76" s="69">
        <v>30</v>
      </c>
      <c r="K76" s="69">
        <v>42</v>
      </c>
      <c r="L76" s="203" t="s">
        <v>808</v>
      </c>
      <c r="M76" s="203" t="s">
        <v>808</v>
      </c>
    </row>
    <row r="77" spans="1:13" ht="19.5" customHeight="1">
      <c r="A77" s="92"/>
      <c r="B77" s="146" t="s">
        <v>490</v>
      </c>
      <c r="C77" s="427"/>
      <c r="D77" s="147">
        <v>15</v>
      </c>
      <c r="E77" s="147">
        <v>8</v>
      </c>
      <c r="F77" s="147">
        <v>15</v>
      </c>
      <c r="G77" s="147">
        <v>7</v>
      </c>
      <c r="H77" s="69">
        <v>11</v>
      </c>
      <c r="I77" s="69">
        <v>14</v>
      </c>
      <c r="J77" s="69">
        <v>17</v>
      </c>
      <c r="K77" s="69">
        <v>2</v>
      </c>
      <c r="L77" s="203" t="s">
        <v>808</v>
      </c>
      <c r="M77" s="203" t="s">
        <v>808</v>
      </c>
    </row>
    <row r="78" spans="1:13" ht="19.5" customHeight="1">
      <c r="A78" s="92"/>
      <c r="B78" s="146" t="s">
        <v>494</v>
      </c>
      <c r="C78" s="427"/>
      <c r="D78" s="147">
        <v>71</v>
      </c>
      <c r="E78" s="147">
        <v>77</v>
      </c>
      <c r="F78" s="147">
        <v>61</v>
      </c>
      <c r="G78" s="147">
        <v>66</v>
      </c>
      <c r="H78" s="69">
        <v>86</v>
      </c>
      <c r="I78" s="69">
        <v>55</v>
      </c>
      <c r="J78" s="69">
        <v>62</v>
      </c>
      <c r="K78" s="69">
        <v>64</v>
      </c>
      <c r="L78" s="203" t="s">
        <v>808</v>
      </c>
      <c r="M78" s="203" t="s">
        <v>808</v>
      </c>
    </row>
    <row r="79" spans="1:13" ht="19.5" customHeight="1">
      <c r="A79" s="92"/>
      <c r="B79" s="146" t="s">
        <v>729</v>
      </c>
      <c r="C79" s="427" t="s">
        <v>744</v>
      </c>
      <c r="D79" s="203" t="s">
        <v>733</v>
      </c>
      <c r="E79" s="203" t="s">
        <v>733</v>
      </c>
      <c r="F79" s="203" t="s">
        <v>733</v>
      </c>
      <c r="G79" s="203" t="s">
        <v>733</v>
      </c>
      <c r="H79" s="203" t="s">
        <v>733</v>
      </c>
      <c r="I79" s="203" t="s">
        <v>733</v>
      </c>
      <c r="J79" s="69">
        <v>45</v>
      </c>
      <c r="K79" s="69">
        <v>46</v>
      </c>
      <c r="L79" s="203" t="s">
        <v>808</v>
      </c>
      <c r="M79" s="203" t="s">
        <v>808</v>
      </c>
    </row>
    <row r="80" spans="1:13" ht="19.5" customHeight="1">
      <c r="A80" s="92"/>
      <c r="B80" s="146" t="s">
        <v>491</v>
      </c>
      <c r="C80" s="427" t="s">
        <v>745</v>
      </c>
      <c r="D80" s="147">
        <v>27</v>
      </c>
      <c r="E80" s="147">
        <v>25</v>
      </c>
      <c r="F80" s="147">
        <v>46</v>
      </c>
      <c r="G80" s="147">
        <v>15</v>
      </c>
      <c r="H80" s="69">
        <v>18</v>
      </c>
      <c r="I80" s="69">
        <v>16</v>
      </c>
      <c r="J80" s="79" t="s">
        <v>758</v>
      </c>
      <c r="K80" s="79" t="s">
        <v>758</v>
      </c>
      <c r="L80" s="203" t="s">
        <v>808</v>
      </c>
      <c r="M80" s="203" t="s">
        <v>808</v>
      </c>
    </row>
    <row r="81" spans="1:13" ht="19.5" customHeight="1">
      <c r="A81" s="92"/>
      <c r="B81" s="146" t="s">
        <v>492</v>
      </c>
      <c r="C81" s="427" t="s">
        <v>747</v>
      </c>
      <c r="D81" s="147">
        <v>51</v>
      </c>
      <c r="E81" s="147">
        <v>18</v>
      </c>
      <c r="F81" s="147">
        <v>23</v>
      </c>
      <c r="G81" s="147">
        <v>29</v>
      </c>
      <c r="H81" s="69">
        <v>23</v>
      </c>
      <c r="I81" s="69">
        <v>22</v>
      </c>
      <c r="J81" s="79" t="s">
        <v>758</v>
      </c>
      <c r="K81" s="79" t="s">
        <v>758</v>
      </c>
      <c r="L81" s="203" t="s">
        <v>808</v>
      </c>
      <c r="M81" s="203" t="s">
        <v>808</v>
      </c>
    </row>
    <row r="82" spans="1:13" ht="19.5" customHeight="1">
      <c r="A82" s="92"/>
      <c r="B82" s="146" t="s">
        <v>493</v>
      </c>
      <c r="C82" s="427" t="s">
        <v>747</v>
      </c>
      <c r="D82" s="147">
        <v>23</v>
      </c>
      <c r="E82" s="147">
        <v>23</v>
      </c>
      <c r="F82" s="147">
        <v>21</v>
      </c>
      <c r="G82" s="147">
        <v>8</v>
      </c>
      <c r="H82" s="69">
        <v>18</v>
      </c>
      <c r="I82" s="69">
        <v>12</v>
      </c>
      <c r="J82" s="79" t="s">
        <v>758</v>
      </c>
      <c r="K82" s="79" t="s">
        <v>758</v>
      </c>
      <c r="L82" s="203" t="s">
        <v>808</v>
      </c>
      <c r="M82" s="203" t="s">
        <v>808</v>
      </c>
    </row>
    <row r="83" spans="1:11" ht="19.5" customHeight="1">
      <c r="A83" s="92"/>
      <c r="B83" s="146"/>
      <c r="C83" s="427"/>
      <c r="D83" s="147"/>
      <c r="E83" s="147"/>
      <c r="F83" s="147"/>
      <c r="G83" s="147"/>
      <c r="J83" s="79"/>
      <c r="K83" s="79"/>
    </row>
    <row r="84" spans="1:13" s="94" customFormat="1" ht="19.5" customHeight="1">
      <c r="A84" s="593" t="s">
        <v>495</v>
      </c>
      <c r="B84" s="599"/>
      <c r="C84" s="428"/>
      <c r="D84" s="144">
        <f aca="true" t="shared" si="7" ref="D84:J84">SUM(D85:D91)</f>
        <v>192</v>
      </c>
      <c r="E84" s="144">
        <f t="shared" si="7"/>
        <v>117</v>
      </c>
      <c r="F84" s="144">
        <f t="shared" si="7"/>
        <v>205</v>
      </c>
      <c r="G84" s="144">
        <f t="shared" si="7"/>
        <v>170</v>
      </c>
      <c r="H84" s="144">
        <f t="shared" si="7"/>
        <v>197</v>
      </c>
      <c r="I84" s="144">
        <f t="shared" si="7"/>
        <v>156</v>
      </c>
      <c r="J84" s="144">
        <f t="shared" si="7"/>
        <v>131</v>
      </c>
      <c r="K84" s="144">
        <v>116</v>
      </c>
      <c r="L84" s="199" t="s">
        <v>650</v>
      </c>
      <c r="M84" s="199" t="s">
        <v>650</v>
      </c>
    </row>
    <row r="85" spans="1:13" ht="19.5" customHeight="1">
      <c r="A85" s="92"/>
      <c r="B85" s="146" t="s">
        <v>496</v>
      </c>
      <c r="C85" s="427"/>
      <c r="D85" s="147">
        <v>29</v>
      </c>
      <c r="E85" s="147">
        <v>15</v>
      </c>
      <c r="F85" s="147">
        <v>29</v>
      </c>
      <c r="G85" s="147">
        <v>27</v>
      </c>
      <c r="H85" s="69">
        <v>31</v>
      </c>
      <c r="I85" s="69">
        <v>29</v>
      </c>
      <c r="J85" s="69">
        <v>24</v>
      </c>
      <c r="K85" s="69">
        <v>13</v>
      </c>
      <c r="L85" s="203" t="s">
        <v>650</v>
      </c>
      <c r="M85" s="203" t="s">
        <v>650</v>
      </c>
    </row>
    <row r="86" spans="1:13" ht="19.5" customHeight="1">
      <c r="A86" s="92"/>
      <c r="B86" s="146" t="s">
        <v>497</v>
      </c>
      <c r="C86" s="427"/>
      <c r="D86" s="147">
        <v>30</v>
      </c>
      <c r="E86" s="147">
        <v>12</v>
      </c>
      <c r="F86" s="147">
        <v>42</v>
      </c>
      <c r="G86" s="147">
        <v>28</v>
      </c>
      <c r="H86" s="69">
        <v>32</v>
      </c>
      <c r="I86" s="69">
        <v>26</v>
      </c>
      <c r="J86" s="69">
        <v>31</v>
      </c>
      <c r="K86" s="69">
        <v>23</v>
      </c>
      <c r="L86" s="203" t="s">
        <v>650</v>
      </c>
      <c r="M86" s="203" t="s">
        <v>650</v>
      </c>
    </row>
    <row r="87" spans="1:13" ht="19.5" customHeight="1">
      <c r="A87" s="92"/>
      <c r="B87" s="146" t="s">
        <v>498</v>
      </c>
      <c r="C87" s="427"/>
      <c r="D87" s="147">
        <v>55</v>
      </c>
      <c r="E87" s="147">
        <v>40</v>
      </c>
      <c r="F87" s="147">
        <v>54</v>
      </c>
      <c r="G87" s="147">
        <v>40</v>
      </c>
      <c r="H87" s="69">
        <v>45</v>
      </c>
      <c r="I87" s="69">
        <v>34</v>
      </c>
      <c r="J87" s="69">
        <v>37</v>
      </c>
      <c r="K87" s="69">
        <v>45</v>
      </c>
      <c r="L87" s="203" t="s">
        <v>650</v>
      </c>
      <c r="M87" s="203" t="s">
        <v>650</v>
      </c>
    </row>
    <row r="88" spans="1:13" ht="19.5" customHeight="1">
      <c r="A88" s="92"/>
      <c r="B88" s="146" t="s">
        <v>499</v>
      </c>
      <c r="C88" s="427"/>
      <c r="D88" s="147">
        <v>21</v>
      </c>
      <c r="E88" s="147">
        <v>16</v>
      </c>
      <c r="F88" s="147">
        <v>33</v>
      </c>
      <c r="G88" s="147">
        <v>31</v>
      </c>
      <c r="H88" s="69">
        <v>31</v>
      </c>
      <c r="I88" s="69">
        <v>20</v>
      </c>
      <c r="J88" s="69">
        <v>21</v>
      </c>
      <c r="K88" s="69">
        <v>16</v>
      </c>
      <c r="L88" s="203" t="s">
        <v>650</v>
      </c>
      <c r="M88" s="203" t="s">
        <v>650</v>
      </c>
    </row>
    <row r="89" spans="1:13" ht="19.5" customHeight="1">
      <c r="A89" s="92"/>
      <c r="B89" s="146" t="s">
        <v>500</v>
      </c>
      <c r="C89" s="427"/>
      <c r="D89" s="147">
        <v>32</v>
      </c>
      <c r="E89" s="147">
        <v>23</v>
      </c>
      <c r="F89" s="147">
        <v>26</v>
      </c>
      <c r="G89" s="147">
        <v>25</v>
      </c>
      <c r="H89" s="69">
        <v>36</v>
      </c>
      <c r="I89" s="69">
        <v>25</v>
      </c>
      <c r="J89" s="69">
        <v>13</v>
      </c>
      <c r="K89" s="69">
        <v>15</v>
      </c>
      <c r="L89" s="203" t="s">
        <v>650</v>
      </c>
      <c r="M89" s="203" t="s">
        <v>650</v>
      </c>
    </row>
    <row r="90" spans="1:13" ht="19.5" customHeight="1">
      <c r="A90" s="92"/>
      <c r="B90" s="146" t="s">
        <v>501</v>
      </c>
      <c r="C90" s="427" t="s">
        <v>743</v>
      </c>
      <c r="D90" s="147">
        <v>12</v>
      </c>
      <c r="E90" s="147">
        <v>8</v>
      </c>
      <c r="F90" s="147">
        <v>17</v>
      </c>
      <c r="G90" s="147">
        <v>10</v>
      </c>
      <c r="H90" s="69">
        <v>14</v>
      </c>
      <c r="I90" s="69">
        <v>17</v>
      </c>
      <c r="J90" s="79" t="s">
        <v>758</v>
      </c>
      <c r="K90" s="79" t="s">
        <v>758</v>
      </c>
      <c r="L90" s="203" t="s">
        <v>650</v>
      </c>
      <c r="M90" s="203" t="s">
        <v>650</v>
      </c>
    </row>
    <row r="91" spans="1:13" ht="19.5" customHeight="1">
      <c r="A91" s="92"/>
      <c r="B91" s="146" t="s">
        <v>502</v>
      </c>
      <c r="C91" s="427"/>
      <c r="D91" s="147">
        <v>13</v>
      </c>
      <c r="E91" s="147">
        <v>3</v>
      </c>
      <c r="F91" s="147">
        <v>4</v>
      </c>
      <c r="G91" s="147">
        <v>9</v>
      </c>
      <c r="H91" s="69">
        <v>8</v>
      </c>
      <c r="I91" s="69">
        <v>5</v>
      </c>
      <c r="J91" s="69">
        <v>5</v>
      </c>
      <c r="K91" s="69">
        <v>4</v>
      </c>
      <c r="L91" s="203" t="s">
        <v>650</v>
      </c>
      <c r="M91" s="203" t="s">
        <v>650</v>
      </c>
    </row>
    <row r="92" spans="2:8" ht="18.75" customHeight="1">
      <c r="B92" s="88"/>
      <c r="C92" s="429"/>
      <c r="H92" s="69" t="s">
        <v>749</v>
      </c>
    </row>
    <row r="93" spans="1:13" ht="3.75" customHeight="1">
      <c r="A93" s="83"/>
      <c r="B93" s="83"/>
      <c r="C93" s="430"/>
      <c r="D93" s="83"/>
      <c r="E93" s="83"/>
      <c r="F93" s="83"/>
      <c r="G93" s="83"/>
      <c r="H93" s="83"/>
      <c r="I93" s="83"/>
      <c r="J93" s="83"/>
      <c r="K93" s="83"/>
      <c r="L93" s="83"/>
      <c r="M93" s="83"/>
    </row>
  </sheetData>
  <mergeCells count="28">
    <mergeCell ref="H1:M1"/>
    <mergeCell ref="A63:B63"/>
    <mergeCell ref="A71:B71"/>
    <mergeCell ref="A84:B84"/>
    <mergeCell ref="F53:G53"/>
    <mergeCell ref="J53:K53"/>
    <mergeCell ref="A56:B56"/>
    <mergeCell ref="A29:B29"/>
    <mergeCell ref="A39:B39"/>
    <mergeCell ref="D53:E53"/>
    <mergeCell ref="A17:B17"/>
    <mergeCell ref="A18:B18"/>
    <mergeCell ref="A20:B20"/>
    <mergeCell ref="H53:I53"/>
    <mergeCell ref="A13:B13"/>
    <mergeCell ref="A14:B14"/>
    <mergeCell ref="A15:B15"/>
    <mergeCell ref="A16:B16"/>
    <mergeCell ref="L5:M5"/>
    <mergeCell ref="L53:M53"/>
    <mergeCell ref="J5:K5"/>
    <mergeCell ref="A8:B8"/>
    <mergeCell ref="A10:B10"/>
    <mergeCell ref="A11:B11"/>
    <mergeCell ref="D5:E5"/>
    <mergeCell ref="F5:G5"/>
    <mergeCell ref="H5:I5"/>
    <mergeCell ref="A12:B12"/>
  </mergeCells>
  <printOptions/>
  <pageMargins left="0.75" right="0.75" top="1" bottom="1" header="0.512" footer="0.512"/>
  <pageSetup horizontalDpi="600" verticalDpi="600" orientation="portrait" paperSize="9" scale="98" r:id="rId2"/>
  <rowBreaks count="1" manualBreakCount="1">
    <brk id="48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82"/>
  <sheetViews>
    <sheetView zoomScaleSheetLayoutView="100" workbookViewId="0" topLeftCell="A1">
      <selection activeCell="F11" sqref="F11"/>
    </sheetView>
  </sheetViews>
  <sheetFormatPr defaultColWidth="9.59765625" defaultRowHeight="13.5"/>
  <cols>
    <col min="1" max="1" width="2.796875" style="69" customWidth="1"/>
    <col min="2" max="2" width="14.19921875" style="69" customWidth="1"/>
    <col min="3" max="10" width="10" style="69" customWidth="1"/>
    <col min="11" max="12" width="9.796875" style="69" customWidth="1"/>
    <col min="13" max="22" width="10.796875" style="69" customWidth="1"/>
    <col min="23" max="16384" width="9.19921875" style="69" customWidth="1"/>
  </cols>
  <sheetData>
    <row r="1" spans="1:12" s="75" customFormat="1" ht="18" customHeight="1">
      <c r="A1" s="578" t="s">
        <v>746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</row>
    <row r="2" spans="3:6" ht="12" customHeight="1">
      <c r="C2" s="78"/>
      <c r="D2" s="78"/>
      <c r="E2" s="78"/>
      <c r="F2" s="78"/>
    </row>
    <row r="3" spans="1:12" ht="12" customHeight="1">
      <c r="A3" s="600" t="s">
        <v>649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</row>
    <row r="4" spans="1:2" ht="3.75" customHeight="1">
      <c r="A4" s="80"/>
      <c r="B4" s="80"/>
    </row>
    <row r="5" spans="2:23" ht="11.25" customHeight="1">
      <c r="B5" s="124" t="s">
        <v>39</v>
      </c>
      <c r="C5" s="581" t="s">
        <v>757</v>
      </c>
      <c r="D5" s="579"/>
      <c r="E5" s="579">
        <v>15</v>
      </c>
      <c r="F5" s="579"/>
      <c r="G5" s="579">
        <v>16</v>
      </c>
      <c r="H5" s="580"/>
      <c r="I5" s="580">
        <v>17</v>
      </c>
      <c r="J5" s="581"/>
      <c r="K5" s="590">
        <v>18</v>
      </c>
      <c r="L5" s="591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</row>
    <row r="6" spans="1:23" ht="13.5" customHeight="1">
      <c r="A6" s="601" t="s">
        <v>504</v>
      </c>
      <c r="B6" s="602"/>
      <c r="C6" s="50" t="s">
        <v>415</v>
      </c>
      <c r="D6" s="51" t="s">
        <v>416</v>
      </c>
      <c r="E6" s="51" t="s">
        <v>415</v>
      </c>
      <c r="F6" s="51" t="s">
        <v>416</v>
      </c>
      <c r="G6" s="51" t="s">
        <v>415</v>
      </c>
      <c r="H6" s="87" t="s">
        <v>416</v>
      </c>
      <c r="I6" s="51" t="s">
        <v>415</v>
      </c>
      <c r="J6" s="87" t="s">
        <v>416</v>
      </c>
      <c r="K6" s="51" t="s">
        <v>415</v>
      </c>
      <c r="L6" s="87" t="s">
        <v>416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</row>
    <row r="7" spans="2:23" ht="3.75" customHeight="1">
      <c r="B7" s="84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</row>
    <row r="8" spans="1:12" s="94" customFormat="1" ht="11.25" customHeight="1">
      <c r="A8" s="593" t="s">
        <v>399</v>
      </c>
      <c r="B8" s="603"/>
      <c r="C8" s="144">
        <f aca="true" t="shared" si="0" ref="C8:J8">SUM(C10,C12,C20,C29,C34,C38,C44,C53,C60,C65,C75:C77)</f>
        <v>7178</v>
      </c>
      <c r="D8" s="144">
        <f t="shared" si="0"/>
        <v>7596</v>
      </c>
      <c r="E8" s="144">
        <f t="shared" si="0"/>
        <v>6873</v>
      </c>
      <c r="F8" s="144">
        <f t="shared" si="0"/>
        <v>7755</v>
      </c>
      <c r="G8" s="144">
        <f t="shared" si="0"/>
        <v>6885</v>
      </c>
      <c r="H8" s="144">
        <f t="shared" si="0"/>
        <v>7520</v>
      </c>
      <c r="I8" s="144">
        <f t="shared" si="0"/>
        <v>6362</v>
      </c>
      <c r="J8" s="144">
        <f t="shared" si="0"/>
        <v>7613</v>
      </c>
      <c r="K8" s="202" t="s">
        <v>811</v>
      </c>
      <c r="L8" s="202" t="s">
        <v>811</v>
      </c>
    </row>
    <row r="9" spans="1:6" ht="6" customHeight="1">
      <c r="A9" s="150"/>
      <c r="B9" s="151"/>
      <c r="C9" s="147"/>
      <c r="D9" s="147"/>
      <c r="E9" s="147"/>
      <c r="F9" s="147"/>
    </row>
    <row r="10" spans="1:12" s="94" customFormat="1" ht="11.25" customHeight="1">
      <c r="A10" s="593" t="s">
        <v>505</v>
      </c>
      <c r="B10" s="604"/>
      <c r="C10" s="144">
        <v>76</v>
      </c>
      <c r="D10" s="144">
        <v>83</v>
      </c>
      <c r="E10" s="144">
        <v>64</v>
      </c>
      <c r="F10" s="144">
        <v>86</v>
      </c>
      <c r="G10" s="94">
        <v>62</v>
      </c>
      <c r="H10" s="94">
        <v>49</v>
      </c>
      <c r="I10" s="94">
        <v>95</v>
      </c>
      <c r="J10" s="94">
        <v>68</v>
      </c>
      <c r="K10" s="202" t="s">
        <v>814</v>
      </c>
      <c r="L10" s="202" t="s">
        <v>814</v>
      </c>
    </row>
    <row r="11" spans="2:6" ht="3" customHeight="1">
      <c r="B11" s="148"/>
      <c r="C11" s="147"/>
      <c r="D11" s="147"/>
      <c r="E11" s="147"/>
      <c r="F11" s="147"/>
    </row>
    <row r="12" spans="1:12" s="94" customFormat="1" ht="11.25" customHeight="1">
      <c r="A12" s="593" t="s">
        <v>506</v>
      </c>
      <c r="B12" s="604"/>
      <c r="C12" s="144">
        <f aca="true" t="shared" si="1" ref="C12:J12">SUM(C13:C18)</f>
        <v>99</v>
      </c>
      <c r="D12" s="144">
        <f t="shared" si="1"/>
        <v>86</v>
      </c>
      <c r="E12" s="144">
        <f t="shared" si="1"/>
        <v>82</v>
      </c>
      <c r="F12" s="144">
        <f t="shared" si="1"/>
        <v>96</v>
      </c>
      <c r="G12" s="389">
        <f t="shared" si="1"/>
        <v>82</v>
      </c>
      <c r="H12" s="389">
        <f t="shared" si="1"/>
        <v>105</v>
      </c>
      <c r="I12" s="389">
        <f t="shared" si="1"/>
        <v>56</v>
      </c>
      <c r="J12" s="389">
        <f t="shared" si="1"/>
        <v>57</v>
      </c>
      <c r="K12" s="202" t="s">
        <v>812</v>
      </c>
      <c r="L12" s="202" t="s">
        <v>812</v>
      </c>
    </row>
    <row r="13" spans="1:12" ht="12" customHeight="1">
      <c r="A13" s="92"/>
      <c r="B13" s="148" t="s">
        <v>507</v>
      </c>
      <c r="C13" s="147">
        <v>14</v>
      </c>
      <c r="D13" s="147">
        <v>12</v>
      </c>
      <c r="E13" s="147">
        <v>14</v>
      </c>
      <c r="F13" s="147">
        <v>11</v>
      </c>
      <c r="G13" s="69">
        <v>10</v>
      </c>
      <c r="H13" s="69">
        <v>9</v>
      </c>
      <c r="I13" s="69">
        <v>4</v>
      </c>
      <c r="J13" s="69">
        <v>5</v>
      </c>
      <c r="K13" s="79" t="s">
        <v>650</v>
      </c>
      <c r="L13" s="79" t="s">
        <v>650</v>
      </c>
    </row>
    <row r="14" spans="1:12" ht="12" customHeight="1">
      <c r="A14" s="92"/>
      <c r="B14" s="148" t="s">
        <v>508</v>
      </c>
      <c r="C14" s="147">
        <v>7</v>
      </c>
      <c r="D14" s="147">
        <v>13</v>
      </c>
      <c r="E14" s="147">
        <v>12</v>
      </c>
      <c r="F14" s="147">
        <v>18</v>
      </c>
      <c r="G14" s="69">
        <v>20</v>
      </c>
      <c r="H14" s="69">
        <v>7</v>
      </c>
      <c r="I14" s="69">
        <v>7</v>
      </c>
      <c r="J14" s="69">
        <v>10</v>
      </c>
      <c r="K14" s="79" t="s">
        <v>650</v>
      </c>
      <c r="L14" s="79" t="s">
        <v>650</v>
      </c>
    </row>
    <row r="15" spans="1:12" ht="12" customHeight="1">
      <c r="A15" s="92"/>
      <c r="B15" s="148" t="s">
        <v>509</v>
      </c>
      <c r="C15" s="147">
        <v>27</v>
      </c>
      <c r="D15" s="147">
        <v>29</v>
      </c>
      <c r="E15" s="147">
        <v>29</v>
      </c>
      <c r="F15" s="147">
        <v>31</v>
      </c>
      <c r="G15" s="69">
        <v>35</v>
      </c>
      <c r="H15" s="69">
        <v>51</v>
      </c>
      <c r="I15" s="69">
        <v>29</v>
      </c>
      <c r="J15" s="69">
        <v>25</v>
      </c>
      <c r="K15" s="79" t="s">
        <v>650</v>
      </c>
      <c r="L15" s="79" t="s">
        <v>650</v>
      </c>
    </row>
    <row r="16" spans="1:12" ht="12" customHeight="1">
      <c r="A16" s="92"/>
      <c r="B16" s="148" t="s">
        <v>510</v>
      </c>
      <c r="C16" s="147">
        <v>15</v>
      </c>
      <c r="D16" s="147">
        <v>8</v>
      </c>
      <c r="E16" s="147">
        <v>4</v>
      </c>
      <c r="F16" s="147">
        <v>13</v>
      </c>
      <c r="G16" s="69">
        <v>4</v>
      </c>
      <c r="H16" s="69">
        <v>7</v>
      </c>
      <c r="I16" s="69">
        <v>6</v>
      </c>
      <c r="J16" s="69">
        <v>5</v>
      </c>
      <c r="K16" s="79" t="s">
        <v>650</v>
      </c>
      <c r="L16" s="79" t="s">
        <v>650</v>
      </c>
    </row>
    <row r="17" spans="1:12" ht="12" customHeight="1">
      <c r="A17" s="92"/>
      <c r="B17" s="148" t="s">
        <v>511</v>
      </c>
      <c r="C17" s="147">
        <v>4</v>
      </c>
      <c r="D17" s="147">
        <v>7</v>
      </c>
      <c r="E17" s="147">
        <v>6</v>
      </c>
      <c r="F17" s="147">
        <v>6</v>
      </c>
      <c r="G17" s="69">
        <v>7</v>
      </c>
      <c r="H17" s="69">
        <v>7</v>
      </c>
      <c r="I17" s="69">
        <v>4</v>
      </c>
      <c r="J17" s="69">
        <v>4</v>
      </c>
      <c r="K17" s="79" t="s">
        <v>650</v>
      </c>
      <c r="L17" s="79" t="s">
        <v>650</v>
      </c>
    </row>
    <row r="18" spans="1:12" ht="12" customHeight="1">
      <c r="A18" s="92"/>
      <c r="B18" s="148" t="s">
        <v>512</v>
      </c>
      <c r="C18" s="147">
        <v>32</v>
      </c>
      <c r="D18" s="147">
        <v>17</v>
      </c>
      <c r="E18" s="147">
        <v>17</v>
      </c>
      <c r="F18" s="147">
        <v>17</v>
      </c>
      <c r="G18" s="69">
        <v>6</v>
      </c>
      <c r="H18" s="69">
        <v>24</v>
      </c>
      <c r="I18" s="69">
        <v>6</v>
      </c>
      <c r="J18" s="69">
        <v>8</v>
      </c>
      <c r="K18" s="79" t="s">
        <v>650</v>
      </c>
      <c r="L18" s="79" t="s">
        <v>650</v>
      </c>
    </row>
    <row r="19" spans="1:6" ht="3" customHeight="1">
      <c r="A19" s="92"/>
      <c r="B19" s="148"/>
      <c r="C19" s="147"/>
      <c r="D19" s="147"/>
      <c r="E19" s="147"/>
      <c r="F19" s="147"/>
    </row>
    <row r="20" spans="1:12" s="94" customFormat="1" ht="11.25" customHeight="1">
      <c r="A20" s="593" t="s">
        <v>513</v>
      </c>
      <c r="B20" s="604"/>
      <c r="C20" s="144">
        <f aca="true" t="shared" si="2" ref="C20:J20">SUM(C21:C27)</f>
        <v>1141</v>
      </c>
      <c r="D20" s="144">
        <f t="shared" si="2"/>
        <v>1599</v>
      </c>
      <c r="E20" s="144">
        <f t="shared" si="2"/>
        <v>1223</v>
      </c>
      <c r="F20" s="144">
        <f t="shared" si="2"/>
        <v>1657</v>
      </c>
      <c r="G20" s="389">
        <f t="shared" si="2"/>
        <v>1289</v>
      </c>
      <c r="H20" s="389">
        <f t="shared" si="2"/>
        <v>1575</v>
      </c>
      <c r="I20" s="389">
        <f t="shared" si="2"/>
        <v>1172</v>
      </c>
      <c r="J20" s="389">
        <f t="shared" si="2"/>
        <v>1616</v>
      </c>
      <c r="K20" s="202" t="s">
        <v>813</v>
      </c>
      <c r="L20" s="202" t="s">
        <v>813</v>
      </c>
    </row>
    <row r="21" spans="1:12" ht="12" customHeight="1">
      <c r="A21" s="92"/>
      <c r="B21" s="148" t="s">
        <v>514</v>
      </c>
      <c r="C21" s="147">
        <v>56</v>
      </c>
      <c r="D21" s="147">
        <v>49</v>
      </c>
      <c r="E21" s="147">
        <v>58</v>
      </c>
      <c r="F21" s="147">
        <v>55</v>
      </c>
      <c r="G21" s="69">
        <v>41</v>
      </c>
      <c r="H21" s="69">
        <v>40</v>
      </c>
      <c r="I21" s="69">
        <v>48</v>
      </c>
      <c r="J21" s="69">
        <v>47</v>
      </c>
      <c r="K21" s="79" t="s">
        <v>650</v>
      </c>
      <c r="L21" s="79" t="s">
        <v>650</v>
      </c>
    </row>
    <row r="22" spans="1:12" ht="12" customHeight="1">
      <c r="A22" s="92"/>
      <c r="B22" s="148" t="s">
        <v>515</v>
      </c>
      <c r="C22" s="147">
        <v>27</v>
      </c>
      <c r="D22" s="147">
        <v>31</v>
      </c>
      <c r="E22" s="147">
        <v>26</v>
      </c>
      <c r="F22" s="147">
        <v>26</v>
      </c>
      <c r="G22" s="69">
        <v>23</v>
      </c>
      <c r="H22" s="69">
        <v>18</v>
      </c>
      <c r="I22" s="69">
        <v>29</v>
      </c>
      <c r="J22" s="69">
        <v>32</v>
      </c>
      <c r="K22" s="79" t="s">
        <v>650</v>
      </c>
      <c r="L22" s="79" t="s">
        <v>650</v>
      </c>
    </row>
    <row r="23" spans="1:12" ht="12" customHeight="1">
      <c r="A23" s="92"/>
      <c r="B23" s="148" t="s">
        <v>516</v>
      </c>
      <c r="C23" s="147">
        <v>17</v>
      </c>
      <c r="D23" s="147">
        <v>16</v>
      </c>
      <c r="E23" s="147">
        <v>29</v>
      </c>
      <c r="F23" s="147">
        <v>28</v>
      </c>
      <c r="G23" s="69">
        <v>16</v>
      </c>
      <c r="H23" s="69">
        <v>13</v>
      </c>
      <c r="I23" s="69">
        <v>34</v>
      </c>
      <c r="J23" s="69">
        <v>17</v>
      </c>
      <c r="K23" s="79" t="s">
        <v>650</v>
      </c>
      <c r="L23" s="79" t="s">
        <v>650</v>
      </c>
    </row>
    <row r="24" spans="1:12" ht="12" customHeight="1">
      <c r="A24" s="92"/>
      <c r="B24" s="148" t="s">
        <v>517</v>
      </c>
      <c r="C24" s="147">
        <v>139</v>
      </c>
      <c r="D24" s="147">
        <v>166</v>
      </c>
      <c r="E24" s="147">
        <v>142</v>
      </c>
      <c r="F24" s="147">
        <v>184</v>
      </c>
      <c r="G24" s="69">
        <v>156</v>
      </c>
      <c r="H24" s="69">
        <v>153</v>
      </c>
      <c r="I24" s="69">
        <v>147</v>
      </c>
      <c r="J24" s="69">
        <v>180</v>
      </c>
      <c r="K24" s="79" t="s">
        <v>650</v>
      </c>
      <c r="L24" s="79" t="s">
        <v>650</v>
      </c>
    </row>
    <row r="25" spans="1:12" ht="12" customHeight="1">
      <c r="A25" s="92"/>
      <c r="B25" s="148" t="s">
        <v>518</v>
      </c>
      <c r="C25" s="147">
        <v>155</v>
      </c>
      <c r="D25" s="147">
        <v>206</v>
      </c>
      <c r="E25" s="147">
        <v>153</v>
      </c>
      <c r="F25" s="147">
        <v>195</v>
      </c>
      <c r="G25" s="69">
        <v>159</v>
      </c>
      <c r="H25" s="69">
        <v>178</v>
      </c>
      <c r="I25" s="69">
        <v>143</v>
      </c>
      <c r="J25" s="69">
        <v>163</v>
      </c>
      <c r="K25" s="79" t="s">
        <v>650</v>
      </c>
      <c r="L25" s="79" t="s">
        <v>650</v>
      </c>
    </row>
    <row r="26" spans="1:12" ht="12" customHeight="1">
      <c r="A26" s="92"/>
      <c r="B26" s="148" t="s">
        <v>519</v>
      </c>
      <c r="C26" s="147">
        <v>531</v>
      </c>
      <c r="D26" s="147">
        <v>818</v>
      </c>
      <c r="E26" s="147">
        <v>597</v>
      </c>
      <c r="F26" s="147">
        <v>831</v>
      </c>
      <c r="G26" s="69">
        <v>644</v>
      </c>
      <c r="H26" s="69">
        <v>857</v>
      </c>
      <c r="I26" s="69">
        <v>563</v>
      </c>
      <c r="J26" s="69">
        <v>805</v>
      </c>
      <c r="K26" s="79" t="s">
        <v>650</v>
      </c>
      <c r="L26" s="79" t="s">
        <v>650</v>
      </c>
    </row>
    <row r="27" spans="1:12" ht="12" customHeight="1">
      <c r="A27" s="92"/>
      <c r="B27" s="148" t="s">
        <v>520</v>
      </c>
      <c r="C27" s="147">
        <v>216</v>
      </c>
      <c r="D27" s="147">
        <v>313</v>
      </c>
      <c r="E27" s="147">
        <v>218</v>
      </c>
      <c r="F27" s="147">
        <v>338</v>
      </c>
      <c r="G27" s="69">
        <v>250</v>
      </c>
      <c r="H27" s="69">
        <v>316</v>
      </c>
      <c r="I27" s="69">
        <v>208</v>
      </c>
      <c r="J27" s="69">
        <v>372</v>
      </c>
      <c r="K27" s="79" t="s">
        <v>650</v>
      </c>
      <c r="L27" s="79" t="s">
        <v>650</v>
      </c>
    </row>
    <row r="28" spans="1:6" ht="3" customHeight="1">
      <c r="A28" s="92"/>
      <c r="B28" s="148"/>
      <c r="C28" s="147"/>
      <c r="D28" s="147"/>
      <c r="E28" s="147"/>
      <c r="F28" s="147"/>
    </row>
    <row r="29" spans="1:12" s="94" customFormat="1" ht="11.25" customHeight="1">
      <c r="A29" s="593" t="s">
        <v>521</v>
      </c>
      <c r="B29" s="604"/>
      <c r="C29" s="144">
        <f aca="true" t="shared" si="3" ref="C29:J29">SUM(C30:C32)</f>
        <v>51</v>
      </c>
      <c r="D29" s="144">
        <f t="shared" si="3"/>
        <v>81</v>
      </c>
      <c r="E29" s="144">
        <f t="shared" si="3"/>
        <v>39</v>
      </c>
      <c r="F29" s="144">
        <f t="shared" si="3"/>
        <v>66</v>
      </c>
      <c r="G29" s="389">
        <f t="shared" si="3"/>
        <v>63</v>
      </c>
      <c r="H29" s="389">
        <f t="shared" si="3"/>
        <v>53</v>
      </c>
      <c r="I29" s="389">
        <f t="shared" si="3"/>
        <v>42</v>
      </c>
      <c r="J29" s="389">
        <f t="shared" si="3"/>
        <v>53</v>
      </c>
      <c r="K29" s="202" t="s">
        <v>814</v>
      </c>
      <c r="L29" s="202" t="s">
        <v>814</v>
      </c>
    </row>
    <row r="30" spans="1:12" ht="12" customHeight="1">
      <c r="A30" s="92"/>
      <c r="B30" s="148" t="s">
        <v>522</v>
      </c>
      <c r="C30" s="147">
        <v>8</v>
      </c>
      <c r="D30" s="147">
        <v>22</v>
      </c>
      <c r="E30" s="147">
        <v>12</v>
      </c>
      <c r="F30" s="147">
        <v>23</v>
      </c>
      <c r="G30" s="69">
        <v>23</v>
      </c>
      <c r="H30" s="69">
        <v>17</v>
      </c>
      <c r="I30" s="69">
        <v>9</v>
      </c>
      <c r="J30" s="69">
        <v>17</v>
      </c>
      <c r="K30" s="79" t="s">
        <v>650</v>
      </c>
      <c r="L30" s="79" t="s">
        <v>650</v>
      </c>
    </row>
    <row r="31" spans="1:12" ht="12" customHeight="1">
      <c r="A31" s="92"/>
      <c r="B31" s="148" t="s">
        <v>523</v>
      </c>
      <c r="C31" s="147">
        <v>29</v>
      </c>
      <c r="D31" s="147">
        <v>39</v>
      </c>
      <c r="E31" s="147">
        <v>21</v>
      </c>
      <c r="F31" s="147">
        <v>29</v>
      </c>
      <c r="G31" s="69">
        <v>32</v>
      </c>
      <c r="H31" s="69">
        <v>27</v>
      </c>
      <c r="I31" s="69">
        <v>19</v>
      </c>
      <c r="J31" s="69">
        <v>20</v>
      </c>
      <c r="K31" s="79" t="s">
        <v>650</v>
      </c>
      <c r="L31" s="79" t="s">
        <v>650</v>
      </c>
    </row>
    <row r="32" spans="1:12" ht="12" customHeight="1">
      <c r="A32" s="92"/>
      <c r="B32" s="148" t="s">
        <v>524</v>
      </c>
      <c r="C32" s="147">
        <v>14</v>
      </c>
      <c r="D32" s="147">
        <v>20</v>
      </c>
      <c r="E32" s="147">
        <v>6</v>
      </c>
      <c r="F32" s="147">
        <v>14</v>
      </c>
      <c r="G32" s="69">
        <v>8</v>
      </c>
      <c r="H32" s="69">
        <v>9</v>
      </c>
      <c r="I32" s="69">
        <v>14</v>
      </c>
      <c r="J32" s="69">
        <v>16</v>
      </c>
      <c r="K32" s="79" t="s">
        <v>650</v>
      </c>
      <c r="L32" s="79" t="s">
        <v>650</v>
      </c>
    </row>
    <row r="33" spans="1:6" ht="3" customHeight="1">
      <c r="A33" s="92"/>
      <c r="B33" s="148"/>
      <c r="C33" s="147"/>
      <c r="D33" s="147"/>
      <c r="E33" s="147"/>
      <c r="F33" s="147"/>
    </row>
    <row r="34" spans="1:12" s="94" customFormat="1" ht="11.25" customHeight="1">
      <c r="A34" s="593" t="s">
        <v>525</v>
      </c>
      <c r="B34" s="604"/>
      <c r="C34" s="144">
        <f aca="true" t="shared" si="4" ref="C34:J34">SUM(C35:C36)</f>
        <v>48</v>
      </c>
      <c r="D34" s="144">
        <f t="shared" si="4"/>
        <v>35</v>
      </c>
      <c r="E34" s="144">
        <f t="shared" si="4"/>
        <v>58</v>
      </c>
      <c r="F34" s="144">
        <f t="shared" si="4"/>
        <v>45</v>
      </c>
      <c r="G34" s="389">
        <f t="shared" si="4"/>
        <v>69</v>
      </c>
      <c r="H34" s="389">
        <f t="shared" si="4"/>
        <v>88</v>
      </c>
      <c r="I34" s="389">
        <f t="shared" si="4"/>
        <v>65</v>
      </c>
      <c r="J34" s="389">
        <f t="shared" si="4"/>
        <v>59</v>
      </c>
      <c r="K34" s="202" t="s">
        <v>815</v>
      </c>
      <c r="L34" s="202" t="s">
        <v>815</v>
      </c>
    </row>
    <row r="35" spans="1:12" ht="12" customHeight="1">
      <c r="A35" s="92"/>
      <c r="B35" s="148" t="s">
        <v>526</v>
      </c>
      <c r="C35" s="147">
        <v>18</v>
      </c>
      <c r="D35" s="147">
        <v>9</v>
      </c>
      <c r="E35" s="147">
        <v>18</v>
      </c>
      <c r="F35" s="147">
        <v>17</v>
      </c>
      <c r="G35" s="69">
        <v>40</v>
      </c>
      <c r="H35" s="69">
        <v>31</v>
      </c>
      <c r="I35" s="69">
        <v>26</v>
      </c>
      <c r="J35" s="69">
        <v>19</v>
      </c>
      <c r="K35" s="79" t="s">
        <v>650</v>
      </c>
      <c r="L35" s="79" t="s">
        <v>650</v>
      </c>
    </row>
    <row r="36" spans="1:12" ht="12" customHeight="1">
      <c r="A36" s="92"/>
      <c r="B36" s="148" t="s">
        <v>527</v>
      </c>
      <c r="C36" s="147">
        <v>30</v>
      </c>
      <c r="D36" s="147">
        <v>26</v>
      </c>
      <c r="E36" s="147">
        <v>40</v>
      </c>
      <c r="F36" s="147">
        <v>28</v>
      </c>
      <c r="G36" s="69">
        <v>29</v>
      </c>
      <c r="H36" s="69">
        <v>57</v>
      </c>
      <c r="I36" s="69">
        <v>39</v>
      </c>
      <c r="J36" s="69">
        <v>40</v>
      </c>
      <c r="K36" s="79" t="s">
        <v>650</v>
      </c>
      <c r="L36" s="79" t="s">
        <v>650</v>
      </c>
    </row>
    <row r="37" spans="1:6" ht="3.75" customHeight="1">
      <c r="A37" s="92"/>
      <c r="B37" s="148"/>
      <c r="C37" s="147"/>
      <c r="D37" s="147"/>
      <c r="E37" s="147"/>
      <c r="F37" s="147"/>
    </row>
    <row r="38" spans="1:12" s="94" customFormat="1" ht="11.25" customHeight="1">
      <c r="A38" s="593" t="s">
        <v>528</v>
      </c>
      <c r="B38" s="604"/>
      <c r="C38" s="144">
        <f aca="true" t="shared" si="5" ref="C38:J38">SUM(C39:C42)</f>
        <v>368</v>
      </c>
      <c r="D38" s="144">
        <f t="shared" si="5"/>
        <v>330</v>
      </c>
      <c r="E38" s="144">
        <f t="shared" si="5"/>
        <v>261</v>
      </c>
      <c r="F38" s="144">
        <f t="shared" si="5"/>
        <v>366</v>
      </c>
      <c r="G38" s="389">
        <f t="shared" si="5"/>
        <v>339</v>
      </c>
      <c r="H38" s="389">
        <f t="shared" si="5"/>
        <v>313</v>
      </c>
      <c r="I38" s="389">
        <f t="shared" si="5"/>
        <v>290</v>
      </c>
      <c r="J38" s="389">
        <f t="shared" si="5"/>
        <v>386</v>
      </c>
      <c r="K38" s="202" t="s">
        <v>812</v>
      </c>
      <c r="L38" s="202" t="s">
        <v>812</v>
      </c>
    </row>
    <row r="39" spans="1:12" ht="12" customHeight="1">
      <c r="A39" s="92"/>
      <c r="B39" s="148" t="s">
        <v>529</v>
      </c>
      <c r="C39" s="147">
        <v>16</v>
      </c>
      <c r="D39" s="147">
        <v>12</v>
      </c>
      <c r="E39" s="147">
        <v>8</v>
      </c>
      <c r="F39" s="147">
        <v>11</v>
      </c>
      <c r="G39" s="69">
        <v>6</v>
      </c>
      <c r="H39" s="69">
        <v>11</v>
      </c>
      <c r="I39" s="69">
        <v>4</v>
      </c>
      <c r="J39" s="69">
        <v>13</v>
      </c>
      <c r="K39" s="79" t="s">
        <v>650</v>
      </c>
      <c r="L39" s="79" t="s">
        <v>650</v>
      </c>
    </row>
    <row r="40" spans="1:12" ht="12" customHeight="1">
      <c r="A40" s="145"/>
      <c r="B40" s="148" t="s">
        <v>530</v>
      </c>
      <c r="C40" s="147">
        <v>47</v>
      </c>
      <c r="D40" s="147">
        <v>31</v>
      </c>
      <c r="E40" s="147">
        <v>31</v>
      </c>
      <c r="F40" s="147">
        <v>35</v>
      </c>
      <c r="G40" s="69">
        <v>33</v>
      </c>
      <c r="H40" s="69">
        <v>40</v>
      </c>
      <c r="I40" s="69">
        <v>42</v>
      </c>
      <c r="J40" s="69">
        <v>50</v>
      </c>
      <c r="K40" s="79" t="s">
        <v>650</v>
      </c>
      <c r="L40" s="79" t="s">
        <v>650</v>
      </c>
    </row>
    <row r="41" spans="1:12" ht="12" customHeight="1">
      <c r="A41" s="92"/>
      <c r="B41" s="148" t="s">
        <v>531</v>
      </c>
      <c r="C41" s="147">
        <v>89</v>
      </c>
      <c r="D41" s="147">
        <v>83</v>
      </c>
      <c r="E41" s="147">
        <v>59</v>
      </c>
      <c r="F41" s="147">
        <v>73</v>
      </c>
      <c r="G41" s="69">
        <v>82</v>
      </c>
      <c r="H41" s="69">
        <v>66</v>
      </c>
      <c r="I41" s="69">
        <v>77</v>
      </c>
      <c r="J41" s="69">
        <v>89</v>
      </c>
      <c r="K41" s="79" t="s">
        <v>650</v>
      </c>
      <c r="L41" s="79" t="s">
        <v>650</v>
      </c>
    </row>
    <row r="42" spans="1:12" ht="12" customHeight="1">
      <c r="A42" s="92"/>
      <c r="B42" s="148" t="s">
        <v>532</v>
      </c>
      <c r="C42" s="147">
        <v>216</v>
      </c>
      <c r="D42" s="147">
        <v>204</v>
      </c>
      <c r="E42" s="147">
        <v>163</v>
      </c>
      <c r="F42" s="147">
        <v>247</v>
      </c>
      <c r="G42" s="69">
        <v>218</v>
      </c>
      <c r="H42" s="69">
        <v>196</v>
      </c>
      <c r="I42" s="69">
        <v>167</v>
      </c>
      <c r="J42" s="69">
        <v>234</v>
      </c>
      <c r="K42" s="79" t="s">
        <v>650</v>
      </c>
      <c r="L42" s="79" t="s">
        <v>650</v>
      </c>
    </row>
    <row r="43" spans="1:6" ht="3" customHeight="1">
      <c r="A43" s="92"/>
      <c r="B43" s="148"/>
      <c r="C43" s="147"/>
      <c r="D43" s="147"/>
      <c r="E43" s="147"/>
      <c r="F43" s="147"/>
    </row>
    <row r="44" spans="1:12" s="94" customFormat="1" ht="11.25" customHeight="1">
      <c r="A44" s="593" t="s">
        <v>533</v>
      </c>
      <c r="B44" s="604"/>
      <c r="C44" s="144">
        <f aca="true" t="shared" si="6" ref="C44:J44">SUM(C45:C51)</f>
        <v>1673</v>
      </c>
      <c r="D44" s="144">
        <f t="shared" si="6"/>
        <v>1742</v>
      </c>
      <c r="E44" s="144">
        <f t="shared" si="6"/>
        <v>1661</v>
      </c>
      <c r="F44" s="144">
        <f t="shared" si="6"/>
        <v>1681</v>
      </c>
      <c r="G44" s="389">
        <f t="shared" si="6"/>
        <v>1500</v>
      </c>
      <c r="H44" s="389">
        <f t="shared" si="6"/>
        <v>1687</v>
      </c>
      <c r="I44" s="389">
        <f t="shared" si="6"/>
        <v>1304</v>
      </c>
      <c r="J44" s="389">
        <f t="shared" si="6"/>
        <v>1809</v>
      </c>
      <c r="K44" s="202" t="s">
        <v>816</v>
      </c>
      <c r="L44" s="202" t="s">
        <v>816</v>
      </c>
    </row>
    <row r="45" spans="1:12" ht="12" customHeight="1">
      <c r="A45" s="92"/>
      <c r="B45" s="148" t="s">
        <v>534</v>
      </c>
      <c r="C45" s="147">
        <v>54</v>
      </c>
      <c r="D45" s="147">
        <v>78</v>
      </c>
      <c r="E45" s="147">
        <v>43</v>
      </c>
      <c r="F45" s="147">
        <v>52</v>
      </c>
      <c r="G45" s="69">
        <v>62</v>
      </c>
      <c r="H45" s="69">
        <v>55</v>
      </c>
      <c r="I45" s="69">
        <v>44</v>
      </c>
      <c r="J45" s="69">
        <v>59</v>
      </c>
      <c r="K45" s="79" t="s">
        <v>650</v>
      </c>
      <c r="L45" s="79" t="s">
        <v>650</v>
      </c>
    </row>
    <row r="46" spans="1:12" ht="12" customHeight="1">
      <c r="A46" s="92"/>
      <c r="B46" s="148" t="s">
        <v>535</v>
      </c>
      <c r="C46" s="147">
        <v>47</v>
      </c>
      <c r="D46" s="147">
        <v>48</v>
      </c>
      <c r="E46" s="147">
        <v>66</v>
      </c>
      <c r="F46" s="147">
        <v>69</v>
      </c>
      <c r="G46" s="69">
        <v>49</v>
      </c>
      <c r="H46" s="69">
        <v>70</v>
      </c>
      <c r="I46" s="69">
        <v>40</v>
      </c>
      <c r="J46" s="69">
        <v>71</v>
      </c>
      <c r="K46" s="79" t="s">
        <v>650</v>
      </c>
      <c r="L46" s="79" t="s">
        <v>650</v>
      </c>
    </row>
    <row r="47" spans="1:12" ht="12" customHeight="1">
      <c r="A47" s="92"/>
      <c r="B47" s="148" t="s">
        <v>536</v>
      </c>
      <c r="C47" s="147">
        <v>172</v>
      </c>
      <c r="D47" s="147">
        <v>247</v>
      </c>
      <c r="E47" s="147">
        <v>195</v>
      </c>
      <c r="F47" s="147">
        <v>218</v>
      </c>
      <c r="G47" s="69">
        <v>149</v>
      </c>
      <c r="H47" s="69">
        <v>206</v>
      </c>
      <c r="I47" s="69">
        <v>178</v>
      </c>
      <c r="J47" s="69">
        <v>218</v>
      </c>
      <c r="K47" s="79" t="s">
        <v>650</v>
      </c>
      <c r="L47" s="79" t="s">
        <v>650</v>
      </c>
    </row>
    <row r="48" spans="1:12" ht="12" customHeight="1">
      <c r="A48" s="92"/>
      <c r="B48" s="148" t="s">
        <v>537</v>
      </c>
      <c r="C48" s="147">
        <v>756</v>
      </c>
      <c r="D48" s="147">
        <v>786</v>
      </c>
      <c r="E48" s="147">
        <v>787</v>
      </c>
      <c r="F48" s="147">
        <v>739</v>
      </c>
      <c r="G48" s="69">
        <v>688</v>
      </c>
      <c r="H48" s="69">
        <v>786</v>
      </c>
      <c r="I48" s="69">
        <v>587</v>
      </c>
      <c r="J48" s="69">
        <v>872</v>
      </c>
      <c r="K48" s="79" t="s">
        <v>650</v>
      </c>
      <c r="L48" s="79" t="s">
        <v>650</v>
      </c>
    </row>
    <row r="49" spans="1:12" ht="12" customHeight="1">
      <c r="A49" s="92"/>
      <c r="B49" s="148" t="s">
        <v>538</v>
      </c>
      <c r="C49" s="147">
        <v>455</v>
      </c>
      <c r="D49" s="147">
        <v>482</v>
      </c>
      <c r="E49" s="147">
        <v>436</v>
      </c>
      <c r="F49" s="147">
        <v>486</v>
      </c>
      <c r="G49" s="69">
        <v>422</v>
      </c>
      <c r="H49" s="69">
        <v>434</v>
      </c>
      <c r="I49" s="69">
        <v>347</v>
      </c>
      <c r="J49" s="69">
        <v>466</v>
      </c>
      <c r="K49" s="79" t="s">
        <v>650</v>
      </c>
      <c r="L49" s="79" t="s">
        <v>650</v>
      </c>
    </row>
    <row r="50" spans="1:12" ht="12" customHeight="1">
      <c r="A50" s="145"/>
      <c r="B50" s="152" t="s">
        <v>539</v>
      </c>
      <c r="C50" s="147">
        <v>116</v>
      </c>
      <c r="D50" s="147">
        <v>65</v>
      </c>
      <c r="E50" s="147">
        <v>90</v>
      </c>
      <c r="F50" s="147">
        <v>67</v>
      </c>
      <c r="G50" s="69">
        <v>78</v>
      </c>
      <c r="H50" s="69">
        <v>77</v>
      </c>
      <c r="I50" s="69">
        <v>59</v>
      </c>
      <c r="J50" s="69">
        <v>88</v>
      </c>
      <c r="K50" s="79" t="s">
        <v>650</v>
      </c>
      <c r="L50" s="79" t="s">
        <v>650</v>
      </c>
    </row>
    <row r="51" spans="1:12" ht="12" customHeight="1">
      <c r="A51" s="145"/>
      <c r="B51" s="148" t="s">
        <v>540</v>
      </c>
      <c r="C51" s="147">
        <v>73</v>
      </c>
      <c r="D51" s="147">
        <v>36</v>
      </c>
      <c r="E51" s="147">
        <v>44</v>
      </c>
      <c r="F51" s="147">
        <v>50</v>
      </c>
      <c r="G51" s="69">
        <v>52</v>
      </c>
      <c r="H51" s="69">
        <v>59</v>
      </c>
      <c r="I51" s="69">
        <v>49</v>
      </c>
      <c r="J51" s="69">
        <v>35</v>
      </c>
      <c r="K51" s="79" t="s">
        <v>650</v>
      </c>
      <c r="L51" s="79" t="s">
        <v>650</v>
      </c>
    </row>
    <row r="52" spans="1:6" ht="3" customHeight="1">
      <c r="A52" s="145"/>
      <c r="B52" s="148"/>
      <c r="C52" s="147"/>
      <c r="D52" s="147"/>
      <c r="E52" s="147"/>
      <c r="F52" s="147"/>
    </row>
    <row r="53" spans="1:12" s="94" customFormat="1" ht="11.25" customHeight="1">
      <c r="A53" s="593" t="s">
        <v>541</v>
      </c>
      <c r="B53" s="604"/>
      <c r="C53" s="144">
        <f aca="true" t="shared" si="7" ref="C53:J53">SUM(C54:C58)</f>
        <v>723</v>
      </c>
      <c r="D53" s="144">
        <f t="shared" si="7"/>
        <v>780</v>
      </c>
      <c r="E53" s="144">
        <f t="shared" si="7"/>
        <v>676</v>
      </c>
      <c r="F53" s="144">
        <f t="shared" si="7"/>
        <v>789</v>
      </c>
      <c r="G53" s="389">
        <f t="shared" si="7"/>
        <v>749</v>
      </c>
      <c r="H53" s="389">
        <f t="shared" si="7"/>
        <v>680</v>
      </c>
      <c r="I53" s="389">
        <f t="shared" si="7"/>
        <v>668</v>
      </c>
      <c r="J53" s="389">
        <f t="shared" si="7"/>
        <v>778</v>
      </c>
      <c r="K53" s="202" t="s">
        <v>732</v>
      </c>
      <c r="L53" s="202" t="s">
        <v>732</v>
      </c>
    </row>
    <row r="54" spans="1:12" ht="12" customHeight="1">
      <c r="A54" s="92"/>
      <c r="B54" s="148" t="s">
        <v>542</v>
      </c>
      <c r="C54" s="147">
        <v>47</v>
      </c>
      <c r="D54" s="147">
        <v>49</v>
      </c>
      <c r="E54" s="147">
        <v>48</v>
      </c>
      <c r="F54" s="147">
        <v>44</v>
      </c>
      <c r="G54" s="69">
        <v>40</v>
      </c>
      <c r="H54" s="69">
        <v>32</v>
      </c>
      <c r="I54" s="69">
        <v>45</v>
      </c>
      <c r="J54" s="69">
        <v>47</v>
      </c>
      <c r="K54" s="79" t="s">
        <v>650</v>
      </c>
      <c r="L54" s="79" t="s">
        <v>650</v>
      </c>
    </row>
    <row r="55" spans="1:12" ht="12" customHeight="1">
      <c r="A55" s="92"/>
      <c r="B55" s="148" t="s">
        <v>543</v>
      </c>
      <c r="C55" s="147">
        <v>42</v>
      </c>
      <c r="D55" s="147">
        <v>42</v>
      </c>
      <c r="E55" s="147">
        <v>43</v>
      </c>
      <c r="F55" s="147">
        <v>48</v>
      </c>
      <c r="G55" s="69">
        <v>64</v>
      </c>
      <c r="H55" s="69">
        <v>33</v>
      </c>
      <c r="I55" s="69">
        <v>51</v>
      </c>
      <c r="J55" s="69">
        <v>33</v>
      </c>
      <c r="K55" s="79" t="s">
        <v>650</v>
      </c>
      <c r="L55" s="79" t="s">
        <v>650</v>
      </c>
    </row>
    <row r="56" spans="1:12" ht="12" customHeight="1">
      <c r="A56" s="92"/>
      <c r="B56" s="148" t="s">
        <v>544</v>
      </c>
      <c r="C56" s="147">
        <v>281</v>
      </c>
      <c r="D56" s="147">
        <v>317</v>
      </c>
      <c r="E56" s="147">
        <v>256</v>
      </c>
      <c r="F56" s="147">
        <v>343</v>
      </c>
      <c r="G56" s="69">
        <v>307</v>
      </c>
      <c r="H56" s="69">
        <v>272</v>
      </c>
      <c r="I56" s="69">
        <v>248</v>
      </c>
      <c r="J56" s="69">
        <v>324</v>
      </c>
      <c r="K56" s="79" t="s">
        <v>650</v>
      </c>
      <c r="L56" s="79" t="s">
        <v>650</v>
      </c>
    </row>
    <row r="57" spans="1:12" ht="12" customHeight="1">
      <c r="A57" s="92"/>
      <c r="B57" s="148" t="s">
        <v>545</v>
      </c>
      <c r="C57" s="147">
        <v>264</v>
      </c>
      <c r="D57" s="147">
        <v>284</v>
      </c>
      <c r="E57" s="147">
        <v>248</v>
      </c>
      <c r="F57" s="147">
        <v>270</v>
      </c>
      <c r="G57" s="69">
        <v>268</v>
      </c>
      <c r="H57" s="69">
        <v>262</v>
      </c>
      <c r="I57" s="69">
        <v>252</v>
      </c>
      <c r="J57" s="69">
        <v>291</v>
      </c>
      <c r="K57" s="79" t="s">
        <v>650</v>
      </c>
      <c r="L57" s="79" t="s">
        <v>650</v>
      </c>
    </row>
    <row r="58" spans="1:12" ht="12" customHeight="1">
      <c r="A58" s="145"/>
      <c r="B58" s="148" t="s">
        <v>546</v>
      </c>
      <c r="C58" s="147">
        <v>89</v>
      </c>
      <c r="D58" s="147">
        <v>88</v>
      </c>
      <c r="E58" s="147">
        <v>81</v>
      </c>
      <c r="F58" s="147">
        <v>84</v>
      </c>
      <c r="G58" s="69">
        <v>70</v>
      </c>
      <c r="H58" s="69">
        <v>81</v>
      </c>
      <c r="I58" s="69">
        <v>72</v>
      </c>
      <c r="J58" s="69">
        <v>83</v>
      </c>
      <c r="K58" s="79" t="s">
        <v>650</v>
      </c>
      <c r="L58" s="79" t="s">
        <v>650</v>
      </c>
    </row>
    <row r="59" spans="1:6" ht="3" customHeight="1">
      <c r="A59" s="145"/>
      <c r="B59" s="148"/>
      <c r="C59" s="147"/>
      <c r="D59" s="147"/>
      <c r="E59" s="147"/>
      <c r="F59" s="147"/>
    </row>
    <row r="60" spans="1:12" s="94" customFormat="1" ht="11.25" customHeight="1">
      <c r="A60" s="593" t="s">
        <v>547</v>
      </c>
      <c r="B60" s="604"/>
      <c r="C60" s="144">
        <f aca="true" t="shared" si="8" ref="C60:J60">SUM(C61:C63)</f>
        <v>2097</v>
      </c>
      <c r="D60" s="144">
        <f t="shared" si="8"/>
        <v>2159</v>
      </c>
      <c r="E60" s="144">
        <f t="shared" si="8"/>
        <v>1985</v>
      </c>
      <c r="F60" s="144">
        <f t="shared" si="8"/>
        <v>2208</v>
      </c>
      <c r="G60" s="389">
        <f t="shared" si="8"/>
        <v>1970</v>
      </c>
      <c r="H60" s="389">
        <f t="shared" si="8"/>
        <v>2200</v>
      </c>
      <c r="I60" s="389">
        <f t="shared" si="8"/>
        <v>1860</v>
      </c>
      <c r="J60" s="389">
        <f t="shared" si="8"/>
        <v>2110</v>
      </c>
      <c r="K60" s="202" t="s">
        <v>815</v>
      </c>
      <c r="L60" s="202" t="s">
        <v>815</v>
      </c>
    </row>
    <row r="61" spans="1:12" ht="12" customHeight="1">
      <c r="A61" s="92"/>
      <c r="B61" s="148" t="s">
        <v>548</v>
      </c>
      <c r="C61" s="147">
        <v>391</v>
      </c>
      <c r="D61" s="147">
        <v>410</v>
      </c>
      <c r="E61" s="147">
        <v>449</v>
      </c>
      <c r="F61" s="147">
        <v>467</v>
      </c>
      <c r="G61" s="69">
        <v>415</v>
      </c>
      <c r="H61" s="69">
        <v>411</v>
      </c>
      <c r="I61" s="69">
        <v>421</v>
      </c>
      <c r="J61" s="69">
        <v>337</v>
      </c>
      <c r="K61" s="79" t="s">
        <v>650</v>
      </c>
      <c r="L61" s="79" t="s">
        <v>650</v>
      </c>
    </row>
    <row r="62" spans="1:12" ht="12" customHeight="1">
      <c r="A62" s="92"/>
      <c r="B62" s="148" t="s">
        <v>549</v>
      </c>
      <c r="C62" s="147">
        <v>902</v>
      </c>
      <c r="D62" s="147">
        <v>900</v>
      </c>
      <c r="E62" s="147">
        <v>773</v>
      </c>
      <c r="F62" s="147">
        <v>886</v>
      </c>
      <c r="G62" s="69">
        <v>788</v>
      </c>
      <c r="H62" s="69">
        <v>948</v>
      </c>
      <c r="I62" s="69">
        <v>742</v>
      </c>
      <c r="J62" s="69">
        <v>947</v>
      </c>
      <c r="K62" s="79" t="s">
        <v>650</v>
      </c>
      <c r="L62" s="79" t="s">
        <v>650</v>
      </c>
    </row>
    <row r="63" spans="1:12" ht="12" customHeight="1">
      <c r="A63" s="92"/>
      <c r="B63" s="148" t="s">
        <v>550</v>
      </c>
      <c r="C63" s="147">
        <v>804</v>
      </c>
      <c r="D63" s="147">
        <v>849</v>
      </c>
      <c r="E63" s="147">
        <v>763</v>
      </c>
      <c r="F63" s="147">
        <v>855</v>
      </c>
      <c r="G63" s="69">
        <v>767</v>
      </c>
      <c r="H63" s="69">
        <v>841</v>
      </c>
      <c r="I63" s="69">
        <v>697</v>
      </c>
      <c r="J63" s="69">
        <v>826</v>
      </c>
      <c r="K63" s="79" t="s">
        <v>650</v>
      </c>
      <c r="L63" s="79" t="s">
        <v>650</v>
      </c>
    </row>
    <row r="64" spans="1:6" ht="3" customHeight="1">
      <c r="A64" s="92"/>
      <c r="B64" s="148"/>
      <c r="C64" s="147"/>
      <c r="D64" s="147"/>
      <c r="E64" s="147"/>
      <c r="F64" s="147"/>
    </row>
    <row r="65" spans="1:12" s="94" customFormat="1" ht="11.25" customHeight="1">
      <c r="A65" s="593" t="s">
        <v>551</v>
      </c>
      <c r="B65" s="604"/>
      <c r="C65" s="144">
        <f aca="true" t="shared" si="9" ref="C65:J65">SUM(C66:C73)</f>
        <v>601</v>
      </c>
      <c r="D65" s="144">
        <f t="shared" si="9"/>
        <v>547</v>
      </c>
      <c r="E65" s="144">
        <f t="shared" si="9"/>
        <v>539</v>
      </c>
      <c r="F65" s="144">
        <f t="shared" si="9"/>
        <v>563</v>
      </c>
      <c r="G65" s="389">
        <f t="shared" si="9"/>
        <v>466</v>
      </c>
      <c r="H65" s="389">
        <f t="shared" si="9"/>
        <v>540</v>
      </c>
      <c r="I65" s="389">
        <f t="shared" si="9"/>
        <v>503</v>
      </c>
      <c r="J65" s="389">
        <f t="shared" si="9"/>
        <v>521</v>
      </c>
      <c r="K65" s="202" t="s">
        <v>816</v>
      </c>
      <c r="L65" s="202" t="s">
        <v>816</v>
      </c>
    </row>
    <row r="66" spans="1:12" ht="12" customHeight="1">
      <c r="A66" s="92"/>
      <c r="B66" s="148" t="s">
        <v>552</v>
      </c>
      <c r="C66" s="147">
        <v>219</v>
      </c>
      <c r="D66" s="147">
        <v>203</v>
      </c>
      <c r="E66" s="147">
        <v>233</v>
      </c>
      <c r="F66" s="147">
        <v>214</v>
      </c>
      <c r="G66" s="69">
        <v>149</v>
      </c>
      <c r="H66" s="69">
        <v>206</v>
      </c>
      <c r="I66" s="69">
        <v>167</v>
      </c>
      <c r="J66" s="69">
        <v>191</v>
      </c>
      <c r="K66" s="79" t="s">
        <v>650</v>
      </c>
      <c r="L66" s="79" t="s">
        <v>650</v>
      </c>
    </row>
    <row r="67" spans="1:12" ht="12" customHeight="1">
      <c r="A67" s="92"/>
      <c r="B67" s="148" t="s">
        <v>553</v>
      </c>
      <c r="C67" s="147">
        <v>22</v>
      </c>
      <c r="D67" s="147">
        <v>24</v>
      </c>
      <c r="E67" s="147">
        <v>21</v>
      </c>
      <c r="F67" s="147">
        <v>23</v>
      </c>
      <c r="G67" s="69">
        <v>16</v>
      </c>
      <c r="H67" s="69">
        <v>21</v>
      </c>
      <c r="I67" s="69">
        <v>17</v>
      </c>
      <c r="J67" s="69">
        <v>14</v>
      </c>
      <c r="K67" s="79" t="s">
        <v>650</v>
      </c>
      <c r="L67" s="79" t="s">
        <v>650</v>
      </c>
    </row>
    <row r="68" spans="1:12" ht="12" customHeight="1">
      <c r="A68" s="92"/>
      <c r="B68" s="148" t="s">
        <v>554</v>
      </c>
      <c r="C68" s="147">
        <v>53</v>
      </c>
      <c r="D68" s="147">
        <v>56</v>
      </c>
      <c r="E68" s="147">
        <v>57</v>
      </c>
      <c r="F68" s="147">
        <v>52</v>
      </c>
      <c r="G68" s="69">
        <v>38</v>
      </c>
      <c r="H68" s="69">
        <v>33</v>
      </c>
      <c r="I68" s="69">
        <v>52</v>
      </c>
      <c r="J68" s="69">
        <v>54</v>
      </c>
      <c r="K68" s="79" t="s">
        <v>650</v>
      </c>
      <c r="L68" s="79" t="s">
        <v>650</v>
      </c>
    </row>
    <row r="69" spans="1:12" ht="12" customHeight="1">
      <c r="A69" s="92"/>
      <c r="B69" s="148" t="s">
        <v>555</v>
      </c>
      <c r="C69" s="153">
        <v>54</v>
      </c>
      <c r="D69" s="153">
        <v>66</v>
      </c>
      <c r="E69" s="153">
        <v>44</v>
      </c>
      <c r="F69" s="153">
        <v>44</v>
      </c>
      <c r="G69" s="69">
        <v>37</v>
      </c>
      <c r="H69" s="69">
        <v>57</v>
      </c>
      <c r="I69" s="69">
        <v>58</v>
      </c>
      <c r="J69" s="69">
        <v>43</v>
      </c>
      <c r="K69" s="79" t="s">
        <v>650</v>
      </c>
      <c r="L69" s="79" t="s">
        <v>650</v>
      </c>
    </row>
    <row r="70" spans="1:12" ht="12" customHeight="1">
      <c r="A70" s="92"/>
      <c r="B70" s="148" t="s">
        <v>556</v>
      </c>
      <c r="C70" s="147">
        <v>53</v>
      </c>
      <c r="D70" s="147">
        <v>62</v>
      </c>
      <c r="E70" s="147">
        <v>42</v>
      </c>
      <c r="F70" s="147">
        <v>65</v>
      </c>
      <c r="G70" s="69">
        <v>62</v>
      </c>
      <c r="H70" s="69">
        <v>65</v>
      </c>
      <c r="I70" s="69">
        <v>70</v>
      </c>
      <c r="J70" s="69">
        <v>51</v>
      </c>
      <c r="K70" s="79" t="s">
        <v>650</v>
      </c>
      <c r="L70" s="79" t="s">
        <v>650</v>
      </c>
    </row>
    <row r="71" spans="1:12" ht="12" customHeight="1">
      <c r="A71" s="145"/>
      <c r="B71" s="148" t="s">
        <v>557</v>
      </c>
      <c r="C71" s="147">
        <v>77</v>
      </c>
      <c r="D71" s="147">
        <v>49</v>
      </c>
      <c r="E71" s="147">
        <v>60</v>
      </c>
      <c r="F71" s="147">
        <v>70</v>
      </c>
      <c r="G71" s="69">
        <v>72</v>
      </c>
      <c r="H71" s="69">
        <v>54</v>
      </c>
      <c r="I71" s="69">
        <v>54</v>
      </c>
      <c r="J71" s="69">
        <v>60</v>
      </c>
      <c r="K71" s="79" t="s">
        <v>650</v>
      </c>
      <c r="L71" s="79" t="s">
        <v>650</v>
      </c>
    </row>
    <row r="72" spans="1:12" ht="12" customHeight="1">
      <c r="A72" s="92"/>
      <c r="B72" s="148" t="s">
        <v>558</v>
      </c>
      <c r="C72" s="147">
        <v>73</v>
      </c>
      <c r="D72" s="147">
        <v>56</v>
      </c>
      <c r="E72" s="147">
        <v>46</v>
      </c>
      <c r="F72" s="147">
        <v>65</v>
      </c>
      <c r="G72" s="69">
        <v>58</v>
      </c>
      <c r="H72" s="69">
        <v>66</v>
      </c>
      <c r="I72" s="69">
        <v>57</v>
      </c>
      <c r="J72" s="69">
        <v>60</v>
      </c>
      <c r="K72" s="79" t="s">
        <v>650</v>
      </c>
      <c r="L72" s="79" t="s">
        <v>650</v>
      </c>
    </row>
    <row r="73" spans="1:12" ht="12" customHeight="1">
      <c r="A73" s="92"/>
      <c r="B73" s="148" t="s">
        <v>559</v>
      </c>
      <c r="C73" s="147">
        <v>50</v>
      </c>
      <c r="D73" s="147">
        <v>31</v>
      </c>
      <c r="E73" s="147">
        <v>36</v>
      </c>
      <c r="F73" s="147">
        <v>30</v>
      </c>
      <c r="G73" s="69">
        <v>34</v>
      </c>
      <c r="H73" s="69">
        <v>38</v>
      </c>
      <c r="I73" s="69">
        <v>28</v>
      </c>
      <c r="J73" s="69">
        <v>48</v>
      </c>
      <c r="K73" s="79" t="s">
        <v>650</v>
      </c>
      <c r="L73" s="79" t="s">
        <v>650</v>
      </c>
    </row>
    <row r="74" spans="1:6" ht="3" customHeight="1">
      <c r="A74" s="92"/>
      <c r="B74" s="148"/>
      <c r="C74" s="147"/>
      <c r="D74" s="147"/>
      <c r="E74" s="147"/>
      <c r="F74" s="147"/>
    </row>
    <row r="75" spans="1:12" s="94" customFormat="1" ht="11.25" customHeight="1">
      <c r="A75" s="593" t="s">
        <v>560</v>
      </c>
      <c r="B75" s="603"/>
      <c r="C75" s="144">
        <v>135</v>
      </c>
      <c r="D75" s="144">
        <v>135</v>
      </c>
      <c r="E75" s="144">
        <v>124</v>
      </c>
      <c r="F75" s="144">
        <v>180</v>
      </c>
      <c r="G75" s="94">
        <v>128</v>
      </c>
      <c r="H75" s="94">
        <v>167</v>
      </c>
      <c r="I75" s="94">
        <v>141</v>
      </c>
      <c r="J75" s="94">
        <v>134</v>
      </c>
      <c r="K75" s="202" t="s">
        <v>809</v>
      </c>
      <c r="L75" s="202" t="s">
        <v>809</v>
      </c>
    </row>
    <row r="76" spans="1:6" s="94" customFormat="1" ht="3" customHeight="1">
      <c r="A76" s="436"/>
      <c r="B76" s="437"/>
      <c r="C76" s="144"/>
      <c r="D76" s="144"/>
      <c r="E76" s="144"/>
      <c r="F76" s="144"/>
    </row>
    <row r="77" spans="1:12" s="94" customFormat="1" ht="11.25" customHeight="1">
      <c r="A77" s="593" t="s">
        <v>561</v>
      </c>
      <c r="B77" s="603"/>
      <c r="C77" s="144">
        <v>166</v>
      </c>
      <c r="D77" s="144">
        <v>19</v>
      </c>
      <c r="E77" s="144">
        <v>161</v>
      </c>
      <c r="F77" s="144">
        <v>18</v>
      </c>
      <c r="G77" s="94">
        <v>168</v>
      </c>
      <c r="H77" s="94">
        <v>63</v>
      </c>
      <c r="I77" s="94">
        <v>166</v>
      </c>
      <c r="J77" s="94">
        <v>22</v>
      </c>
      <c r="K77" s="202" t="s">
        <v>810</v>
      </c>
      <c r="L77" s="202" t="s">
        <v>810</v>
      </c>
    </row>
    <row r="78" spans="2:8" ht="3.75" customHeight="1">
      <c r="B78" s="98"/>
      <c r="G78" s="373"/>
      <c r="H78" s="373"/>
    </row>
    <row r="79" spans="1:12" ht="3.75" customHeight="1">
      <c r="A79" s="154"/>
      <c r="B79" s="155"/>
      <c r="C79" s="83"/>
      <c r="D79" s="83"/>
      <c r="E79" s="83"/>
      <c r="F79" s="83"/>
      <c r="G79" s="83"/>
      <c r="H79" s="83"/>
      <c r="I79" s="83"/>
      <c r="J79" s="83"/>
      <c r="K79" s="83"/>
      <c r="L79" s="83"/>
    </row>
    <row r="80" spans="1:2" ht="11.25" customHeight="1">
      <c r="A80" s="8" t="s">
        <v>503</v>
      </c>
      <c r="B80" s="8"/>
    </row>
    <row r="81" spans="1:2" ht="11.25" customHeight="1">
      <c r="A81" s="34" t="s">
        <v>781</v>
      </c>
      <c r="B81" s="8"/>
    </row>
    <row r="82" ht="12">
      <c r="A82" s="34" t="s">
        <v>782</v>
      </c>
    </row>
  </sheetData>
  <mergeCells count="21">
    <mergeCell ref="A77:B77"/>
    <mergeCell ref="A53:B53"/>
    <mergeCell ref="A60:B60"/>
    <mergeCell ref="A65:B65"/>
    <mergeCell ref="A75:B75"/>
    <mergeCell ref="A29:B29"/>
    <mergeCell ref="A34:B34"/>
    <mergeCell ref="A38:B38"/>
    <mergeCell ref="A44:B44"/>
    <mergeCell ref="A6:B6"/>
    <mergeCell ref="A8:B8"/>
    <mergeCell ref="A12:B12"/>
    <mergeCell ref="A20:B20"/>
    <mergeCell ref="A10:B10"/>
    <mergeCell ref="K5:L5"/>
    <mergeCell ref="A1:L1"/>
    <mergeCell ref="A3:L3"/>
    <mergeCell ref="C5:D5"/>
    <mergeCell ref="E5:F5"/>
    <mergeCell ref="G5:H5"/>
    <mergeCell ref="I5:J5"/>
  </mergeCells>
  <printOptions/>
  <pageMargins left="0.7874015748031497" right="0.7874015748031497" top="0.984251968503937" bottom="0.59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2007-03-15T07:52:14Z</cp:lastPrinted>
  <dcterms:created xsi:type="dcterms:W3CDTF">1997-01-08T22:48:59Z</dcterms:created>
  <dcterms:modified xsi:type="dcterms:W3CDTF">2007-04-12T02:54:40Z</dcterms:modified>
  <cp:category/>
  <cp:version/>
  <cp:contentType/>
  <cp:contentStatus/>
</cp:coreProperties>
</file>